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Users\Nikos\Dropbox\Projects\NGA 2023\Modeling\Π1.3β - Ενημερωμένο μοντέλο NGA BU LRIC+ προς Δ.Δ R1 -Corrected\once off\"/>
    </mc:Choice>
  </mc:AlternateContent>
  <xr:revisionPtr revIDLastSave="0" documentId="13_ncr:1_{DFDCAC62-BB3F-469C-9714-19AB3F6B859F}" xr6:coauthVersionLast="47" xr6:coauthVersionMax="47" xr10:uidLastSave="{00000000-0000-0000-0000-000000000000}"/>
  <bookViews>
    <workbookView xWindow="-120" yWindow="-120" windowWidth="38640" windowHeight="15720" activeTab="1" xr2:uid="{00000000-000D-0000-FFFF-FFFF00000000}"/>
  </bookViews>
  <sheets>
    <sheet name="Parameters" sheetId="2" r:id="rId1"/>
    <sheet name="Ancillary Services" sheetId="1" r:id="rId2"/>
  </sheets>
  <definedNames>
    <definedName name="_xlnm._FilterDatabase" localSheetId="1" hidden="1">'Ancillary Services'!$A$2:$AG$30</definedName>
    <definedName name="Overhead_Common">Parameters!$B$2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E13" i="1"/>
  <c r="I13" i="1"/>
  <c r="M13" i="1"/>
  <c r="O13" i="1"/>
  <c r="L7" i="1" l="1"/>
  <c r="J7" i="1"/>
  <c r="F7" i="1"/>
  <c r="D7" i="1"/>
  <c r="B7" i="1"/>
  <c r="C7" i="1"/>
  <c r="C6" i="1"/>
  <c r="C5" i="1"/>
  <c r="C4" i="1"/>
  <c r="E7" i="1"/>
  <c r="E6" i="1"/>
  <c r="E5" i="1"/>
  <c r="E4" i="1"/>
  <c r="I7" i="1"/>
  <c r="I6" i="1"/>
  <c r="I5" i="1"/>
  <c r="I4" i="1"/>
  <c r="G7" i="1"/>
  <c r="G6" i="1"/>
  <c r="G5" i="1"/>
  <c r="G4" i="1"/>
  <c r="K7" i="1"/>
  <c r="K6" i="1"/>
  <c r="K5" i="1"/>
  <c r="K4" i="1"/>
  <c r="O11" i="1"/>
  <c r="K11" i="1"/>
  <c r="I11" i="1"/>
  <c r="E11" i="1"/>
  <c r="C11" i="1"/>
  <c r="W11" i="1" s="1"/>
  <c r="X11" i="1" l="1"/>
  <c r="Y11" i="1" s="1"/>
  <c r="Z11" i="1" s="1"/>
  <c r="AA11" i="1" s="1"/>
  <c r="AB11" i="1" s="1"/>
  <c r="AC11" i="1" s="1"/>
  <c r="AD11" i="1" s="1"/>
  <c r="AE11" i="1" s="1"/>
  <c r="AF11" i="1" s="1"/>
  <c r="AG11" i="1" s="1"/>
  <c r="W21" i="1" l="1"/>
  <c r="W22" i="1"/>
  <c r="W23" i="1"/>
  <c r="W24" i="1"/>
  <c r="W29" i="1"/>
  <c r="W30" i="1"/>
  <c r="W8" i="1"/>
  <c r="L6" i="1" l="1"/>
  <c r="J6" i="1"/>
  <c r="F6" i="1"/>
  <c r="D6" i="1"/>
  <c r="B6" i="1"/>
  <c r="M4" i="1" l="1"/>
  <c r="M5" i="1" s="1"/>
  <c r="O17" i="1"/>
  <c r="O16" i="1"/>
  <c r="O15" i="1"/>
  <c r="O14" i="1"/>
  <c r="O12" i="1"/>
  <c r="O10" i="1"/>
  <c r="O9" i="1"/>
  <c r="M18" i="1"/>
  <c r="M17" i="1"/>
  <c r="M16" i="1"/>
  <c r="M15" i="1"/>
  <c r="M14" i="1"/>
  <c r="M12" i="1"/>
  <c r="M9" i="1"/>
  <c r="K28" i="1"/>
  <c r="K27" i="1"/>
  <c r="K26" i="1"/>
  <c r="K25" i="1"/>
  <c r="K20" i="1"/>
  <c r="K18" i="1"/>
  <c r="K15" i="1"/>
  <c r="K14" i="1"/>
  <c r="K12" i="1"/>
  <c r="K10" i="1"/>
  <c r="I19" i="1"/>
  <c r="I18" i="1"/>
  <c r="I17" i="1"/>
  <c r="I16" i="1"/>
  <c r="I12" i="1"/>
  <c r="I10" i="1"/>
  <c r="I9" i="1"/>
  <c r="G28" i="1"/>
  <c r="G27" i="1"/>
  <c r="G26" i="1"/>
  <c r="G25" i="1"/>
  <c r="G15" i="1"/>
  <c r="G14" i="1"/>
  <c r="G12" i="1"/>
  <c r="E17" i="1"/>
  <c r="E16" i="1"/>
  <c r="E12" i="1"/>
  <c r="E10" i="1"/>
  <c r="E9" i="1"/>
  <c r="C28" i="1"/>
  <c r="C27" i="1"/>
  <c r="C26" i="1"/>
  <c r="C25" i="1"/>
  <c r="C20" i="1"/>
  <c r="C19" i="1"/>
  <c r="C18" i="1"/>
  <c r="C17" i="1"/>
  <c r="C16" i="1"/>
  <c r="C15" i="1"/>
  <c r="C14" i="1"/>
  <c r="C12" i="1"/>
  <c r="C10" i="1"/>
  <c r="C9" i="1"/>
  <c r="W14" i="1" l="1"/>
  <c r="W26" i="1"/>
  <c r="W15" i="1"/>
  <c r="W27" i="1"/>
  <c r="W28" i="1"/>
  <c r="W16" i="1"/>
  <c r="W25" i="1"/>
  <c r="W4" i="1"/>
  <c r="W5" i="1"/>
  <c r="W17" i="1"/>
  <c r="W18" i="1"/>
  <c r="W9" i="1"/>
  <c r="W10" i="1"/>
  <c r="W19" i="1"/>
  <c r="W12" i="1"/>
  <c r="W20" i="1"/>
  <c r="W13" i="1"/>
  <c r="X4" i="1" l="1"/>
  <c r="Y4" i="1" s="1"/>
  <c r="Z4" i="1" s="1"/>
  <c r="AA4" i="1" s="1"/>
  <c r="AB4" i="1" s="1"/>
  <c r="AC4" i="1" s="1"/>
  <c r="AD4" i="1" s="1"/>
  <c r="AE4" i="1" s="1"/>
  <c r="AF4" i="1" s="1"/>
  <c r="AG4" i="1" s="1"/>
  <c r="X19" i="1" l="1"/>
  <c r="Y19" i="1" s="1"/>
  <c r="Z19" i="1" s="1"/>
  <c r="AA19" i="1" s="1"/>
  <c r="AB19" i="1" s="1"/>
  <c r="AC19" i="1" s="1"/>
  <c r="AD19" i="1" s="1"/>
  <c r="AE19" i="1" s="1"/>
  <c r="AF19" i="1" s="1"/>
  <c r="AG19" i="1" s="1"/>
  <c r="X17" i="1" l="1"/>
  <c r="Y17" i="1" s="1"/>
  <c r="Z17" i="1" s="1"/>
  <c r="AA17" i="1" s="1"/>
  <c r="AB17" i="1" s="1"/>
  <c r="AC17" i="1" s="1"/>
  <c r="AD17" i="1" s="1"/>
  <c r="AE17" i="1" s="1"/>
  <c r="AF17" i="1" s="1"/>
  <c r="AG17" i="1" s="1"/>
  <c r="X20" i="1"/>
  <c r="Y20" i="1" s="1"/>
  <c r="Z20" i="1" s="1"/>
  <c r="AA20" i="1" s="1"/>
  <c r="AB20" i="1" s="1"/>
  <c r="AC20" i="1" s="1"/>
  <c r="AD20" i="1" s="1"/>
  <c r="AE20" i="1" s="1"/>
  <c r="AF20" i="1" s="1"/>
  <c r="AG20" i="1" s="1"/>
  <c r="X25" i="1"/>
  <c r="Y25" i="1" s="1"/>
  <c r="Z25" i="1" s="1"/>
  <c r="AA25" i="1" s="1"/>
  <c r="AB25" i="1" s="1"/>
  <c r="AC25" i="1" s="1"/>
  <c r="AD25" i="1" s="1"/>
  <c r="AE25" i="1" s="1"/>
  <c r="AF25" i="1" s="1"/>
  <c r="AG25" i="1" s="1"/>
  <c r="X10" i="1"/>
  <c r="Y10" i="1" s="1"/>
  <c r="Z10" i="1" s="1"/>
  <c r="AA10" i="1" s="1"/>
  <c r="AB10" i="1" s="1"/>
  <c r="AC10" i="1" s="1"/>
  <c r="AD10" i="1" s="1"/>
  <c r="AE10" i="1" s="1"/>
  <c r="AF10" i="1" s="1"/>
  <c r="AG10" i="1" s="1"/>
  <c r="X27" i="1"/>
  <c r="Y27" i="1" s="1"/>
  <c r="Z27" i="1" s="1"/>
  <c r="AA27" i="1" s="1"/>
  <c r="AB27" i="1" s="1"/>
  <c r="AC27" i="1" s="1"/>
  <c r="AD27" i="1" s="1"/>
  <c r="AE27" i="1" s="1"/>
  <c r="AF27" i="1" s="1"/>
  <c r="AG27" i="1" s="1"/>
  <c r="X13" i="1"/>
  <c r="Y13" i="1" s="1"/>
  <c r="Z13" i="1" s="1"/>
  <c r="AA13" i="1" s="1"/>
  <c r="AB13" i="1" s="1"/>
  <c r="AC13" i="1" s="1"/>
  <c r="AD13" i="1" s="1"/>
  <c r="AE13" i="1" s="1"/>
  <c r="AF13" i="1" s="1"/>
  <c r="AG13" i="1" s="1"/>
  <c r="X9" i="1"/>
  <c r="Y9" i="1" s="1"/>
  <c r="Z9" i="1" s="1"/>
  <c r="AA9" i="1" s="1"/>
  <c r="AB9" i="1" s="1"/>
  <c r="AC9" i="1" s="1"/>
  <c r="AD9" i="1" s="1"/>
  <c r="AE9" i="1" s="1"/>
  <c r="AF9" i="1" s="1"/>
  <c r="AG9" i="1" s="1"/>
  <c r="X26" i="1"/>
  <c r="Y26" i="1" s="1"/>
  <c r="Z26" i="1" s="1"/>
  <c r="AA26" i="1" s="1"/>
  <c r="AB26" i="1" s="1"/>
  <c r="AC26" i="1" s="1"/>
  <c r="AD26" i="1" s="1"/>
  <c r="AE26" i="1" s="1"/>
  <c r="AF26" i="1" s="1"/>
  <c r="AG26" i="1" s="1"/>
  <c r="X12" i="1"/>
  <c r="Y12" i="1" s="1"/>
  <c r="Z12" i="1" s="1"/>
  <c r="AA12" i="1" s="1"/>
  <c r="AB12" i="1" s="1"/>
  <c r="AC12" i="1" s="1"/>
  <c r="AD12" i="1" s="1"/>
  <c r="AE12" i="1" s="1"/>
  <c r="AF12" i="1" s="1"/>
  <c r="AG12" i="1" s="1"/>
  <c r="X28" i="1"/>
  <c r="Y28" i="1" s="1"/>
  <c r="Z28" i="1" s="1"/>
  <c r="AA28" i="1" s="1"/>
  <c r="AB28" i="1" s="1"/>
  <c r="AC28" i="1" s="1"/>
  <c r="AD28" i="1" s="1"/>
  <c r="AE28" i="1" s="1"/>
  <c r="AF28" i="1" s="1"/>
  <c r="AG28" i="1" s="1"/>
  <c r="M6" i="1"/>
  <c r="M7" i="1" s="1"/>
  <c r="X18" i="1" l="1"/>
  <c r="Y18" i="1" s="1"/>
  <c r="Z18" i="1" s="1"/>
  <c r="AA18" i="1" s="1"/>
  <c r="AB18" i="1" s="1"/>
  <c r="AC18" i="1" s="1"/>
  <c r="AD18" i="1" s="1"/>
  <c r="AE18" i="1" s="1"/>
  <c r="AF18" i="1" s="1"/>
  <c r="AG18" i="1" s="1"/>
  <c r="X16" i="1"/>
  <c r="Y16" i="1" s="1"/>
  <c r="Z16" i="1" s="1"/>
  <c r="AA16" i="1" s="1"/>
  <c r="AB16" i="1" s="1"/>
  <c r="AC16" i="1" s="1"/>
  <c r="AD16" i="1" s="1"/>
  <c r="AE16" i="1" s="1"/>
  <c r="AF16" i="1" s="1"/>
  <c r="AG16" i="1" s="1"/>
  <c r="X14" i="1"/>
  <c r="Y14" i="1" s="1"/>
  <c r="Z14" i="1" s="1"/>
  <c r="AA14" i="1" s="1"/>
  <c r="AB14" i="1" s="1"/>
  <c r="AC14" i="1" s="1"/>
  <c r="AD14" i="1" s="1"/>
  <c r="AE14" i="1" s="1"/>
  <c r="AF14" i="1" s="1"/>
  <c r="AG14" i="1" s="1"/>
  <c r="X15" i="1"/>
  <c r="Y15" i="1" s="1"/>
  <c r="Z15" i="1" s="1"/>
  <c r="AA15" i="1" s="1"/>
  <c r="AB15" i="1" s="1"/>
  <c r="AC15" i="1" s="1"/>
  <c r="AD15" i="1" s="1"/>
  <c r="AE15" i="1" s="1"/>
  <c r="AF15" i="1" s="1"/>
  <c r="AG15" i="1" s="1"/>
  <c r="W6" i="1" l="1"/>
  <c r="X5" i="1"/>
  <c r="Y5" i="1" s="1"/>
  <c r="Z5" i="1" s="1"/>
  <c r="AA5" i="1" s="1"/>
  <c r="AB5" i="1" s="1"/>
  <c r="AC5" i="1" s="1"/>
  <c r="AD5" i="1" s="1"/>
  <c r="AE5" i="1" s="1"/>
  <c r="AF5" i="1" s="1"/>
  <c r="AG5" i="1" s="1"/>
  <c r="X6" i="1" l="1"/>
  <c r="Y6" i="1" s="1"/>
  <c r="Z6" i="1" s="1"/>
  <c r="AA6" i="1" s="1"/>
  <c r="AB6" i="1" s="1"/>
  <c r="AC6" i="1" s="1"/>
  <c r="AD6" i="1" s="1"/>
  <c r="AE6" i="1" s="1"/>
  <c r="AF6" i="1" s="1"/>
  <c r="AG6" i="1" s="1"/>
  <c r="W7" i="1"/>
  <c r="X7" i="1" l="1"/>
  <c r="Y7" i="1" s="1"/>
  <c r="Z7" i="1" s="1"/>
  <c r="AA7" i="1" s="1"/>
  <c r="AB7" i="1" s="1"/>
  <c r="AC7" i="1" s="1"/>
  <c r="AD7" i="1" s="1"/>
  <c r="AE7" i="1" s="1"/>
  <c r="AF7" i="1" s="1"/>
  <c r="AG7" i="1" s="1"/>
</calcChain>
</file>

<file path=xl/sharedStrings.xml><?xml version="1.0" encoding="utf-8"?>
<sst xmlns="http://schemas.openxmlformats.org/spreadsheetml/2006/main" count="116" uniqueCount="58">
  <si>
    <t>Χρήση Πληροφοριακού Συστήματος</t>
  </si>
  <si>
    <t>Συντονισμός ενεργειών/εργασιών/συνεργείων</t>
  </si>
  <si>
    <t>Μετάβαση Τεχνικού</t>
  </si>
  <si>
    <t>Υλοποίηση Τεχνικών Εργασιών</t>
  </si>
  <si>
    <t>Μετρήσεις Ποιότητας</t>
  </si>
  <si>
    <t>Διάφορες Διαχειριστικές εργασίες</t>
  </si>
  <si>
    <t>Yλικά-Mεταφορικά μέσα- Eργαλεία-Λοιπές λειτουργικές δαπάνες</t>
  </si>
  <si>
    <t>Λοιπές Εργασίες</t>
  </si>
  <si>
    <t>Ακύρωση αιτήματος</t>
  </si>
  <si>
    <t>Λεπτά απασχόλησης</t>
  </si>
  <si>
    <t>Ευρώ ανά λεπτό απασχόλησης</t>
  </si>
  <si>
    <t>Ευρώ</t>
  </si>
  <si>
    <t xml:space="preserve">Ποσοστό επί του εφάπαξ τέλους που πρέπει να χρεωθεί σε
περίπτωση ακύρωσης </t>
  </si>
  <si>
    <t>Συνδεδεμένα Αναλογικά Κυκλώματα από άκρο σε άκρο (Point to point)</t>
  </si>
  <si>
    <t>Κόστος σύνδεσης/μεταφοράς αναλογικού κυκλώματος Μ1020-25 2w ανά άκρο</t>
  </si>
  <si>
    <t>Κόστος σύνδεσης/μεταφοράς αναλογικού κυκλώματος Μ1040 2w ανά άκρο</t>
  </si>
  <si>
    <t>Υπηρεσίες Ethernet</t>
  </si>
  <si>
    <t>Τέλος Ενεργοποίησης Ασύρματης Πρόσβασης Ethernet</t>
  </si>
  <si>
    <t>Τέλος Ενεργοποίησης Κυκλώματος Ethernet - ΕVC</t>
  </si>
  <si>
    <t>Τέλος Μεταβολής Ταχύτητας Κυκλώματος Ethernet – EVC</t>
  </si>
  <si>
    <t>Τέλος άσκοπης μετάβασης Συνεργείου για την άρση βλάβης Ethernet</t>
  </si>
  <si>
    <t>Τέλος άσκοπης μετάβασης Συνεργείου για την παράδοση/παραλαβή υπηρεσιών Ethernet</t>
  </si>
  <si>
    <t>Τέλος άσκοπης απασχόλησης Συνεργείου για την άρση βλάβης Ethernet</t>
  </si>
  <si>
    <t>Τέλος μεταφοράς πρόσβασης/προστασίας με χρήση ίδιου φορέα</t>
  </si>
  <si>
    <t>Τέλος μεταφοράς πρόσβασης/προστασίας σε νέο φορέα</t>
  </si>
  <si>
    <t>Τέλος αλλαγής χωρητικότητας πρόσβασης/προστασίας με χρήση ίδιας τεχνολογίας</t>
  </si>
  <si>
    <t>Τέλος μετατροπής τεχνολογίας πρόσβασης</t>
  </si>
  <si>
    <t>Τέλος Απόρριψης Εκπόνησης Τεχνικής Προμελέτης Ασύρματης Πρόσβασης Ethernet 
(έως 1Gbps, Μετακινήσεις ξηράς μέχρι 200km - Ζώνη 1)</t>
  </si>
  <si>
    <t>Τέλος Απόρριψης Εκπόνησης Τεχνικής Προμελέτης Ασύρματης Πρόσβασης Ethernet 
(έως 1Gbps, Μετακινήσεις ξηράς πέραν των 200km, Ζώνη 2)</t>
  </si>
  <si>
    <t>Τέλος Απόρριψης Εκπόνησης Τεχνικής Προμελέτης Ασύρματης Πρόσβασης Ethernet 
(έως 1Gbps, Μετακινήσεις σε Νησιά, Ζώνη 3)</t>
  </si>
  <si>
    <t>το 50% του αντίστοιχου εφάπαξ τέλους ενεργοποίησης</t>
  </si>
  <si>
    <t>το αντίστοιχο εφάπαξ τέλος ενεργοποίησης</t>
  </si>
  <si>
    <t>Τέλος Απόρριψης Εκπόνησης Τεχνικής Προμελέτης Οπτικής Πρόσβασης Ethernet 
(οπτική ίνα έως 10Gbps)</t>
  </si>
  <si>
    <t>Τέλος άσκοπης μετάβασης κατά την τεχνοοικονομική προσφορά ασύρματης πρόσβασης</t>
  </si>
  <si>
    <t>Τέλος Ακύρωσης Αίτησης Σύνδεσης/Μεταβολής</t>
  </si>
  <si>
    <t>Κόστος σύνδεσης/μεταφοράς αναλογικού κυκλώματος Μ1020-25 4w ανά άκρο</t>
  </si>
  <si>
    <t>Κόστος σύνδεσης/μεταφοράς αναλογικού κυκλώματος Μ1040 4w ανά άκρο</t>
  </si>
  <si>
    <t>50% του αντίστοιχου τέλους Απόρριψης 
Εκπόνησης Τεχνικής Προμελέτης
Πρόσβασης Ethernet</t>
  </si>
  <si>
    <t>50% του αντίστοιχου εφάπαξ τέλους
ενεργοποίησης/μεταβολής + Τέλος
Απόρριψης Εκπόνησης Τεχνικής Προμελέτης</t>
  </si>
  <si>
    <t>Μελέτες &amp; Εργασίες Μηχανικού</t>
  </si>
  <si>
    <t>%</t>
  </si>
  <si>
    <t xml:space="preserve">Ποσοστό επί του εφάπαξ τέλους που πρέπει να χρεωθεί σε περίπτωση ακύρωσης </t>
  </si>
  <si>
    <t>Κόστος της συγκεκριμένης εργασίας εργασίας σε ευρώ ανά λεπτό απασχόλησης</t>
  </si>
  <si>
    <t>Χρόνος της συγκεκριμένης εργασίας σε λεπτά</t>
  </si>
  <si>
    <t>Σχόλια</t>
  </si>
  <si>
    <t>Κατηγορίες</t>
  </si>
  <si>
    <t>Εργασίες</t>
  </si>
  <si>
    <t>Πολλαπλασιαστής συνολικού κόστους</t>
  </si>
  <si>
    <t>Πολλαπλασιαστής βασικών εργασιών</t>
  </si>
  <si>
    <t xml:space="preserve">Προτεινόμενη Τιμή </t>
  </si>
  <si>
    <t>Πληθωρισμός</t>
  </si>
  <si>
    <t>Τέλος Ενεργοποίησης οπτικής πρόσβασης Ethernet</t>
  </si>
  <si>
    <t>Τέλος Ενεργοποίησης/Μεταφοράς Πρόσβασης Εthernet Τεχνολογίας SHDSL</t>
  </si>
  <si>
    <t>Τέλος Ενεργοποίησης Πρόσβασης Εthernet Τεχνολογίας Συμμετρικού DSL</t>
  </si>
  <si>
    <t>Τέλος Ενεργοποίησης Προστασίας Διπλής Όδευσης</t>
  </si>
  <si>
    <t>Τέλος Ενεργοποίησης Πρόσβασης Ethernet από Φ/Σ-ΦΥΠ-ΑΣ</t>
  </si>
  <si>
    <t>Overhead Common Cost</t>
  </si>
  <si>
    <t>Τέλος Ενεργοποίησης Προστασίας Διπλής Εισαγωγής.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</si>
</sst>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Tahoma"/>
      <family val="2"/>
      <charset val="161"/>
    </font>
    <font>
      <sz val="10"/>
      <color theme="1"/>
      <name val="Tahoma"/>
      <family val="2"/>
      <charset val="161"/>
    </font>
    <font>
      <sz val="10"/>
      <name val="Tahoma"/>
      <family val="2"/>
      <charset val="161"/>
    </font>
    <font>
      <sz val="11"/>
      <name val="Calibri"/>
      <family val="2"/>
      <charset val="161"/>
      <scheme val="minor"/>
    </font>
    <font>
      <sz val="10"/>
      <name val="Arial"/>
      <family val="2"/>
    </font>
    <font>
      <b/>
      <sz val="12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3" fillId="3" borderId="6" xfId="0" applyFont="1" applyFill="1" applyBorder="1" applyAlignment="1">
      <alignment horizontal="right" vertical="center" wrapText="1"/>
    </xf>
    <xf numFmtId="0" fontId="1" fillId="0" borderId="0" xfId="2"/>
    <xf numFmtId="0" fontId="1" fillId="0" borderId="0" xfId="2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1" fillId="0" borderId="1" xfId="2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10" fontId="8" fillId="5" borderId="1" xfId="3" applyNumberFormat="1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/>
    </xf>
    <xf numFmtId="164" fontId="8" fillId="5" borderId="1" xfId="3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2" fillId="5" borderId="8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 wrapText="1"/>
    </xf>
    <xf numFmtId="165" fontId="3" fillId="3" borderId="1" xfId="3" applyNumberFormat="1" applyFont="1" applyFill="1" applyBorder="1" applyAlignment="1">
      <alignment horizontal="right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wrapText="1"/>
    </xf>
    <xf numFmtId="0" fontId="0" fillId="4" borderId="5" xfId="0" applyFill="1" applyBorder="1" applyAlignment="1">
      <alignment horizontal="center" vertical="center" wrapText="1"/>
    </xf>
    <xf numFmtId="10" fontId="3" fillId="3" borderId="1" xfId="3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</cellXfs>
  <cellStyles count="4">
    <cellStyle name="Jun" xfId="1" xr:uid="{A2075D85-5B81-4ED3-905A-F5D143766458}"/>
    <cellStyle name="Normal" xfId="0" builtinId="0"/>
    <cellStyle name="Normal 2" xfId="2" xr:uid="{5D36B503-374C-472D-9FB6-742CEA6B8ECF}"/>
    <cellStyle name="Percent 2" xfId="3" xr:uid="{CA4588E6-3915-4E98-9881-4AEBF2BA4C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55460-C707-45F9-A80D-E23162EA0F9E}">
  <dimension ref="A2:D21"/>
  <sheetViews>
    <sheetView zoomScale="85" zoomScaleNormal="85" workbookViewId="0">
      <selection activeCell="C14" sqref="C14"/>
    </sheetView>
  </sheetViews>
  <sheetFormatPr defaultRowHeight="15" x14ac:dyDescent="0.25"/>
  <cols>
    <col min="1" max="1" width="40.28515625" style="26" customWidth="1"/>
    <col min="2" max="2" width="44.28515625" style="26" customWidth="1"/>
    <col min="3" max="3" width="47.140625" style="27" bestFit="1" customWidth="1"/>
    <col min="4" max="4" width="13.42578125" style="26" customWidth="1"/>
    <col min="5" max="16384" width="9.140625" style="26"/>
  </cols>
  <sheetData>
    <row r="2" spans="1:4" ht="15.75" x14ac:dyDescent="0.25">
      <c r="A2" s="35" t="s">
        <v>56</v>
      </c>
      <c r="B2" s="34">
        <v>0.1</v>
      </c>
    </row>
    <row r="3" spans="1:4" x14ac:dyDescent="0.25">
      <c r="C3" s="26"/>
    </row>
    <row r="4" spans="1:4" x14ac:dyDescent="0.25">
      <c r="A4" s="69" t="s">
        <v>0</v>
      </c>
      <c r="B4" s="29" t="s">
        <v>9</v>
      </c>
      <c r="C4" s="28" t="s">
        <v>43</v>
      </c>
    </row>
    <row r="5" spans="1:4" ht="30" x14ac:dyDescent="0.25">
      <c r="A5" s="67"/>
      <c r="B5" s="32" t="s">
        <v>10</v>
      </c>
      <c r="C5" s="31" t="s">
        <v>42</v>
      </c>
      <c r="D5" s="36">
        <v>0.41</v>
      </c>
    </row>
    <row r="6" spans="1:4" x14ac:dyDescent="0.25">
      <c r="A6" s="67" t="s">
        <v>1</v>
      </c>
      <c r="B6" s="29" t="s">
        <v>9</v>
      </c>
      <c r="C6" s="28" t="s">
        <v>43</v>
      </c>
    </row>
    <row r="7" spans="1:4" ht="30" x14ac:dyDescent="0.25">
      <c r="A7" s="67"/>
      <c r="B7" s="32" t="s">
        <v>10</v>
      </c>
      <c r="C7" s="31" t="s">
        <v>42</v>
      </c>
      <c r="D7" s="36">
        <v>0.41</v>
      </c>
    </row>
    <row r="8" spans="1:4" x14ac:dyDescent="0.25">
      <c r="A8" s="67" t="s">
        <v>39</v>
      </c>
      <c r="B8" s="29" t="s">
        <v>9</v>
      </c>
      <c r="C8" s="28" t="s">
        <v>43</v>
      </c>
    </row>
    <row r="9" spans="1:4" ht="30" x14ac:dyDescent="0.25">
      <c r="A9" s="67"/>
      <c r="B9" s="32" t="s">
        <v>10</v>
      </c>
      <c r="C9" s="31" t="s">
        <v>42</v>
      </c>
      <c r="D9" s="36">
        <v>0.43</v>
      </c>
    </row>
    <row r="10" spans="1:4" x14ac:dyDescent="0.25">
      <c r="A10" s="67" t="s">
        <v>2</v>
      </c>
      <c r="B10" s="29" t="s">
        <v>9</v>
      </c>
      <c r="C10" s="28" t="s">
        <v>43</v>
      </c>
    </row>
    <row r="11" spans="1:4" ht="30" x14ac:dyDescent="0.25">
      <c r="A11" s="67"/>
      <c r="B11" s="32" t="s">
        <v>10</v>
      </c>
      <c r="C11" s="31" t="s">
        <v>42</v>
      </c>
      <c r="D11" s="36">
        <v>0.28999999999999998</v>
      </c>
    </row>
    <row r="12" spans="1:4" x14ac:dyDescent="0.25">
      <c r="A12" s="67" t="s">
        <v>3</v>
      </c>
      <c r="B12" s="29" t="s">
        <v>9</v>
      </c>
      <c r="C12" s="28" t="s">
        <v>43</v>
      </c>
    </row>
    <row r="13" spans="1:4" ht="30" x14ac:dyDescent="0.25">
      <c r="A13" s="67"/>
      <c r="B13" s="32" t="s">
        <v>10</v>
      </c>
      <c r="C13" s="31" t="s">
        <v>42</v>
      </c>
      <c r="D13" s="36">
        <v>0.28999999999999998</v>
      </c>
    </row>
    <row r="14" spans="1:4" x14ac:dyDescent="0.25">
      <c r="A14" s="67" t="s">
        <v>4</v>
      </c>
      <c r="B14" s="29" t="s">
        <v>9</v>
      </c>
      <c r="C14" s="28" t="s">
        <v>43</v>
      </c>
    </row>
    <row r="15" spans="1:4" ht="30" x14ac:dyDescent="0.25">
      <c r="A15" s="67"/>
      <c r="B15" s="32" t="s">
        <v>10</v>
      </c>
      <c r="C15" s="31" t="s">
        <v>42</v>
      </c>
      <c r="D15" s="36">
        <v>0.28999999999999998</v>
      </c>
    </row>
    <row r="16" spans="1:4" x14ac:dyDescent="0.25">
      <c r="A16" s="67" t="s">
        <v>5</v>
      </c>
      <c r="B16" s="29" t="s">
        <v>9</v>
      </c>
      <c r="C16" s="28" t="s">
        <v>43</v>
      </c>
    </row>
    <row r="17" spans="1:4" ht="30" x14ac:dyDescent="0.25">
      <c r="A17" s="67"/>
      <c r="B17" s="32" t="s">
        <v>10</v>
      </c>
      <c r="C17" s="31" t="s">
        <v>42</v>
      </c>
      <c r="D17" s="36">
        <v>0.34</v>
      </c>
    </row>
    <row r="18" spans="1:4" ht="30" x14ac:dyDescent="0.25">
      <c r="A18" s="33" t="s">
        <v>6</v>
      </c>
      <c r="B18" s="32" t="s">
        <v>11</v>
      </c>
      <c r="C18" s="31" t="s">
        <v>42</v>
      </c>
    </row>
    <row r="19" spans="1:4" x14ac:dyDescent="0.25">
      <c r="A19" s="68" t="s">
        <v>7</v>
      </c>
      <c r="B19" s="29" t="s">
        <v>9</v>
      </c>
      <c r="C19" s="28" t="s">
        <v>43</v>
      </c>
    </row>
    <row r="20" spans="1:4" ht="30" x14ac:dyDescent="0.25">
      <c r="A20" s="68"/>
      <c r="B20" s="32" t="s">
        <v>10</v>
      </c>
      <c r="C20" s="31" t="s">
        <v>42</v>
      </c>
    </row>
    <row r="21" spans="1:4" ht="30" x14ac:dyDescent="0.25">
      <c r="A21" s="30" t="s">
        <v>8</v>
      </c>
      <c r="B21" s="29" t="s">
        <v>41</v>
      </c>
      <c r="C21" s="28" t="s">
        <v>40</v>
      </c>
    </row>
  </sheetData>
  <mergeCells count="8">
    <mergeCell ref="A16:A17"/>
    <mergeCell ref="A19:A20"/>
    <mergeCell ref="A4:A5"/>
    <mergeCell ref="A6:A7"/>
    <mergeCell ref="A8:A9"/>
    <mergeCell ref="A10:A11"/>
    <mergeCell ref="A12:A13"/>
    <mergeCell ref="A14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0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B3" sqref="AB3"/>
    </sheetView>
  </sheetViews>
  <sheetFormatPr defaultRowHeight="15" x14ac:dyDescent="0.25"/>
  <cols>
    <col min="1" max="1" width="60.5703125" style="12" customWidth="1"/>
    <col min="2" max="2" width="14" customWidth="1"/>
    <col min="3" max="3" width="14" style="17" customWidth="1"/>
    <col min="4" max="15" width="14" customWidth="1"/>
    <col min="16" max="16" width="20.28515625" style="15" customWidth="1"/>
    <col min="17" max="18" width="14" customWidth="1"/>
    <col min="19" max="19" width="22.42578125" customWidth="1"/>
    <col min="20" max="20" width="24.5703125" customWidth="1"/>
    <col min="21" max="21" width="17.7109375" customWidth="1"/>
    <col min="22" max="22" width="19.42578125" customWidth="1"/>
    <col min="23" max="23" width="13.42578125" customWidth="1"/>
    <col min="24" max="33" width="9.7109375" customWidth="1"/>
  </cols>
  <sheetData>
    <row r="1" spans="1:33" ht="60" x14ac:dyDescent="0.25">
      <c r="A1" s="37" t="s">
        <v>45</v>
      </c>
      <c r="B1" s="62" t="s">
        <v>0</v>
      </c>
      <c r="C1" s="63"/>
      <c r="D1" s="63" t="s">
        <v>1</v>
      </c>
      <c r="E1" s="63"/>
      <c r="F1" s="63" t="s">
        <v>39</v>
      </c>
      <c r="G1" s="63"/>
      <c r="H1" s="63" t="s">
        <v>2</v>
      </c>
      <c r="I1" s="63"/>
      <c r="J1" s="63" t="s">
        <v>3</v>
      </c>
      <c r="K1" s="63"/>
      <c r="L1" s="63" t="s">
        <v>4</v>
      </c>
      <c r="M1" s="63"/>
      <c r="N1" s="63" t="s">
        <v>5</v>
      </c>
      <c r="O1" s="63"/>
      <c r="P1" s="20" t="s">
        <v>6</v>
      </c>
      <c r="Q1" s="63" t="s">
        <v>7</v>
      </c>
      <c r="R1" s="63"/>
      <c r="S1" s="2" t="s">
        <v>8</v>
      </c>
      <c r="T1" s="64" t="s">
        <v>44</v>
      </c>
      <c r="U1" s="63" t="s">
        <v>48</v>
      </c>
      <c r="V1" s="63" t="s">
        <v>47</v>
      </c>
      <c r="X1" s="65" t="s">
        <v>50</v>
      </c>
      <c r="Y1" s="66"/>
      <c r="Z1" s="66"/>
      <c r="AA1" s="66"/>
      <c r="AB1" s="66"/>
      <c r="AC1" s="66"/>
      <c r="AD1" s="66"/>
      <c r="AE1" s="66"/>
      <c r="AF1" s="66"/>
      <c r="AG1" s="66"/>
    </row>
    <row r="2" spans="1:33" ht="60" x14ac:dyDescent="0.25">
      <c r="A2" s="37" t="s">
        <v>46</v>
      </c>
      <c r="B2" s="1" t="s">
        <v>9</v>
      </c>
      <c r="C2" s="2" t="s">
        <v>10</v>
      </c>
      <c r="D2" s="1" t="s">
        <v>9</v>
      </c>
      <c r="E2" s="2" t="s">
        <v>10</v>
      </c>
      <c r="F2" s="1" t="s">
        <v>9</v>
      </c>
      <c r="G2" s="2" t="s">
        <v>10</v>
      </c>
      <c r="H2" s="1" t="s">
        <v>9</v>
      </c>
      <c r="I2" s="2" t="s">
        <v>10</v>
      </c>
      <c r="J2" s="1" t="s">
        <v>9</v>
      </c>
      <c r="K2" s="2" t="s">
        <v>10</v>
      </c>
      <c r="L2" s="1" t="s">
        <v>9</v>
      </c>
      <c r="M2" s="2" t="s">
        <v>10</v>
      </c>
      <c r="N2" s="1" t="s">
        <v>9</v>
      </c>
      <c r="O2" s="2" t="s">
        <v>10</v>
      </c>
      <c r="P2" s="21" t="s">
        <v>11</v>
      </c>
      <c r="Q2" s="1" t="s">
        <v>9</v>
      </c>
      <c r="R2" s="21" t="s">
        <v>10</v>
      </c>
      <c r="S2" s="3" t="s">
        <v>12</v>
      </c>
      <c r="T2" s="64"/>
      <c r="U2" s="63"/>
      <c r="V2" s="63"/>
      <c r="W2" s="43" t="s">
        <v>49</v>
      </c>
      <c r="X2" s="44">
        <v>2023</v>
      </c>
      <c r="Y2" s="45">
        <v>2024</v>
      </c>
      <c r="Z2" s="45">
        <v>2025</v>
      </c>
      <c r="AA2" s="45">
        <v>2026</v>
      </c>
      <c r="AB2" s="45">
        <v>2027</v>
      </c>
      <c r="AC2" s="45">
        <v>2028</v>
      </c>
      <c r="AD2" s="45">
        <v>2029</v>
      </c>
      <c r="AE2" s="45">
        <v>2030</v>
      </c>
      <c r="AF2" s="45">
        <v>2031</v>
      </c>
      <c r="AG2" s="45">
        <v>2032</v>
      </c>
    </row>
    <row r="3" spans="1:33" ht="25.5" x14ac:dyDescent="0.25">
      <c r="A3" s="13" t="s">
        <v>13</v>
      </c>
      <c r="B3" s="25"/>
      <c r="C3" s="22"/>
      <c r="D3" s="25"/>
      <c r="E3" s="22"/>
      <c r="F3" s="25"/>
      <c r="G3" s="22"/>
      <c r="H3" s="25"/>
      <c r="I3" s="22"/>
      <c r="J3" s="25"/>
      <c r="K3" s="22"/>
      <c r="L3" s="25"/>
      <c r="M3" s="22"/>
      <c r="N3" s="25"/>
      <c r="O3" s="22"/>
      <c r="P3" s="22"/>
      <c r="Q3" s="14"/>
      <c r="R3" s="14"/>
      <c r="S3" s="22"/>
      <c r="T3" s="14"/>
      <c r="U3" s="46"/>
      <c r="V3" s="46"/>
      <c r="W3" s="46"/>
      <c r="X3" s="61">
        <v>3.4599999999999999E-2</v>
      </c>
      <c r="Y3" s="61">
        <v>2.7400000000000001E-2</v>
      </c>
      <c r="Z3" s="61">
        <v>2.4799999999999999E-2</v>
      </c>
      <c r="AA3" s="61">
        <v>2.5000000000000001E-2</v>
      </c>
      <c r="AB3" s="61">
        <v>2.5999999999999999E-2</v>
      </c>
      <c r="AC3" s="61">
        <v>2.1000000000000001E-2</v>
      </c>
      <c r="AD3" s="61">
        <v>0.02</v>
      </c>
      <c r="AE3" s="61">
        <v>0.02</v>
      </c>
      <c r="AF3" s="61">
        <v>0.02</v>
      </c>
      <c r="AG3" s="61">
        <v>0.02</v>
      </c>
    </row>
    <row r="4" spans="1:33" ht="25.5" x14ac:dyDescent="0.25">
      <c r="A4" s="7" t="s">
        <v>14</v>
      </c>
      <c r="B4" s="4">
        <v>90</v>
      </c>
      <c r="C4" s="18">
        <f>Parameters!$D$5</f>
        <v>0.41</v>
      </c>
      <c r="D4" s="5">
        <v>180</v>
      </c>
      <c r="E4" s="18">
        <f>Parameters!$D$7</f>
        <v>0.41</v>
      </c>
      <c r="F4" s="4">
        <v>40</v>
      </c>
      <c r="G4" s="18">
        <f>Parameters!$D$9</f>
        <v>0.43</v>
      </c>
      <c r="H4" s="4"/>
      <c r="I4" s="18">
        <f>Parameters!$D$11</f>
        <v>0.28999999999999998</v>
      </c>
      <c r="J4" s="4">
        <v>300</v>
      </c>
      <c r="K4" s="18">
        <f>Parameters!$D$13</f>
        <v>0.28999999999999998</v>
      </c>
      <c r="L4" s="5">
        <v>70</v>
      </c>
      <c r="M4" s="18">
        <f>Parameters!$D$15</f>
        <v>0.28999999999999998</v>
      </c>
      <c r="N4" s="5"/>
      <c r="O4" s="18"/>
      <c r="P4" s="19"/>
      <c r="Q4" s="5"/>
      <c r="R4" s="19"/>
      <c r="S4" s="6">
        <v>0.5</v>
      </c>
      <c r="T4" s="38"/>
      <c r="U4" s="41"/>
      <c r="V4" s="41"/>
      <c r="W4" s="47">
        <f t="shared" ref="W4:W30" si="0">IF((B4*C4+D4*E4+F4*G4+H4*I4+J4*K4+L4*M4+N4*O4+P4+Q4*R4)=0,"",
                          ((B4*C4+D4*E4+F4*G4+H4*I4+J4*K4+L4*M4+N4*O4)*IF(U4&gt;0,U4,1)+P4+IF(Q4=0,1,Q4)*R4)*(1+Overhead_Common)*IF(V4&gt;0,V4,1))</f>
        <v>258.72000000000003</v>
      </c>
      <c r="X4" s="47">
        <f>W4</f>
        <v>258.72000000000003</v>
      </c>
      <c r="Y4" s="47">
        <f>X4*(1+X$3)</f>
        <v>267.67171200000001</v>
      </c>
      <c r="Z4" s="47">
        <f t="shared" ref="Z4:AG4" si="1">Y4*(1+Y$3)</f>
        <v>275.00591690880003</v>
      </c>
      <c r="AA4" s="47">
        <f t="shared" si="1"/>
        <v>281.82606364813824</v>
      </c>
      <c r="AB4" s="47">
        <f t="shared" si="1"/>
        <v>288.87171523934165</v>
      </c>
      <c r="AC4" s="47">
        <f t="shared" si="1"/>
        <v>296.38237983556456</v>
      </c>
      <c r="AD4" s="47">
        <f t="shared" si="1"/>
        <v>302.60640981211139</v>
      </c>
      <c r="AE4" s="47">
        <f t="shared" si="1"/>
        <v>308.65853800835362</v>
      </c>
      <c r="AF4" s="47">
        <f t="shared" si="1"/>
        <v>314.83170876852068</v>
      </c>
      <c r="AG4" s="47">
        <f t="shared" si="1"/>
        <v>321.12834294389108</v>
      </c>
    </row>
    <row r="5" spans="1:33" ht="26.25" customHeight="1" x14ac:dyDescent="0.25">
      <c r="A5" s="51" t="s">
        <v>15</v>
      </c>
      <c r="B5" s="52">
        <v>90</v>
      </c>
      <c r="C5" s="50">
        <f>Parameters!$D$5</f>
        <v>0.41</v>
      </c>
      <c r="D5" s="53">
        <v>180</v>
      </c>
      <c r="E5" s="50">
        <f>Parameters!$D$7</f>
        <v>0.41</v>
      </c>
      <c r="F5" s="52">
        <v>40</v>
      </c>
      <c r="G5" s="50">
        <f>Parameters!$D$9</f>
        <v>0.43</v>
      </c>
      <c r="H5" s="52"/>
      <c r="I5" s="50">
        <f>Parameters!$D$11</f>
        <v>0.28999999999999998</v>
      </c>
      <c r="J5" s="52">
        <v>300</v>
      </c>
      <c r="K5" s="50">
        <f>Parameters!$D$13</f>
        <v>0.28999999999999998</v>
      </c>
      <c r="L5" s="53">
        <v>70</v>
      </c>
      <c r="M5" s="50">
        <f t="shared" ref="M5" si="2">M4</f>
        <v>0.28999999999999998</v>
      </c>
      <c r="N5" s="53"/>
      <c r="O5" s="50"/>
      <c r="P5" s="54"/>
      <c r="Q5" s="53"/>
      <c r="R5" s="54"/>
      <c r="S5" s="55">
        <v>0.5</v>
      </c>
      <c r="T5" s="38"/>
      <c r="U5" s="41"/>
      <c r="V5" s="41"/>
      <c r="W5" s="47">
        <f t="shared" si="0"/>
        <v>258.72000000000003</v>
      </c>
      <c r="X5" s="47">
        <f t="shared" ref="X5:X7" si="3">W5</f>
        <v>258.72000000000003</v>
      </c>
      <c r="Y5" s="47">
        <f t="shared" ref="Y5:AG5" si="4">X5*(1+X$3)</f>
        <v>267.67171200000001</v>
      </c>
      <c r="Z5" s="47">
        <f t="shared" si="4"/>
        <v>275.00591690880003</v>
      </c>
      <c r="AA5" s="47">
        <f t="shared" si="4"/>
        <v>281.82606364813824</v>
      </c>
      <c r="AB5" s="47">
        <f t="shared" si="4"/>
        <v>288.87171523934165</v>
      </c>
      <c r="AC5" s="47">
        <f t="shared" si="4"/>
        <v>296.38237983556456</v>
      </c>
      <c r="AD5" s="47">
        <f t="shared" si="4"/>
        <v>302.60640981211139</v>
      </c>
      <c r="AE5" s="47">
        <f t="shared" si="4"/>
        <v>308.65853800835362</v>
      </c>
      <c r="AF5" s="47">
        <f t="shared" si="4"/>
        <v>314.83170876852068</v>
      </c>
      <c r="AG5" s="47">
        <f t="shared" si="4"/>
        <v>321.12834294389108</v>
      </c>
    </row>
    <row r="6" spans="1:33" ht="25.5" x14ac:dyDescent="0.25">
      <c r="A6" s="51" t="s">
        <v>35</v>
      </c>
      <c r="B6" s="52">
        <f>B$4*2</f>
        <v>180</v>
      </c>
      <c r="C6" s="50">
        <f>Parameters!$D$5</f>
        <v>0.41</v>
      </c>
      <c r="D6" s="53">
        <f>D$4*2</f>
        <v>360</v>
      </c>
      <c r="E6" s="50">
        <f>Parameters!$D$7</f>
        <v>0.41</v>
      </c>
      <c r="F6" s="52">
        <f>F$4*2</f>
        <v>80</v>
      </c>
      <c r="G6" s="50">
        <f>Parameters!$D$9</f>
        <v>0.43</v>
      </c>
      <c r="H6" s="52"/>
      <c r="I6" s="50">
        <f>Parameters!$D$11</f>
        <v>0.28999999999999998</v>
      </c>
      <c r="J6" s="52">
        <f>J$4*2</f>
        <v>600</v>
      </c>
      <c r="K6" s="50">
        <f>Parameters!$D$13</f>
        <v>0.28999999999999998</v>
      </c>
      <c r="L6" s="53">
        <f>L$4*2</f>
        <v>140</v>
      </c>
      <c r="M6" s="50">
        <f>M5</f>
        <v>0.28999999999999998</v>
      </c>
      <c r="N6" s="53"/>
      <c r="O6" s="50"/>
      <c r="P6" s="54"/>
      <c r="Q6" s="53"/>
      <c r="R6" s="54"/>
      <c r="S6" s="55">
        <v>0.5</v>
      </c>
      <c r="T6" s="38"/>
      <c r="U6" s="41"/>
      <c r="V6" s="41"/>
      <c r="W6" s="47">
        <f t="shared" si="0"/>
        <v>517.44000000000005</v>
      </c>
      <c r="X6" s="47">
        <f t="shared" si="3"/>
        <v>517.44000000000005</v>
      </c>
      <c r="Y6" s="47">
        <f t="shared" ref="Y6:AG6" si="5">X6*(1+X$3)</f>
        <v>535.34342400000003</v>
      </c>
      <c r="Z6" s="47">
        <f t="shared" si="5"/>
        <v>550.01183381760006</v>
      </c>
      <c r="AA6" s="47">
        <f t="shared" si="5"/>
        <v>563.65212729627649</v>
      </c>
      <c r="AB6" s="47">
        <f t="shared" si="5"/>
        <v>577.74343047868331</v>
      </c>
      <c r="AC6" s="47">
        <f t="shared" si="5"/>
        <v>592.76475967112913</v>
      </c>
      <c r="AD6" s="47">
        <f t="shared" si="5"/>
        <v>605.21281962422279</v>
      </c>
      <c r="AE6" s="47">
        <f t="shared" si="5"/>
        <v>617.31707601670723</v>
      </c>
      <c r="AF6" s="47">
        <f t="shared" si="5"/>
        <v>629.66341753704137</v>
      </c>
      <c r="AG6" s="47">
        <f t="shared" si="5"/>
        <v>642.25668588778217</v>
      </c>
    </row>
    <row r="7" spans="1:33" ht="27" customHeight="1" x14ac:dyDescent="0.25">
      <c r="A7" s="51" t="s">
        <v>36</v>
      </c>
      <c r="B7" s="52">
        <f>B$5*2</f>
        <v>180</v>
      </c>
      <c r="C7" s="50">
        <f>Parameters!$D$5</f>
        <v>0.41</v>
      </c>
      <c r="D7" s="52">
        <f>D$5*2</f>
        <v>360</v>
      </c>
      <c r="E7" s="50">
        <f>Parameters!$D$7</f>
        <v>0.41</v>
      </c>
      <c r="F7" s="52">
        <f>F$5*2</f>
        <v>80</v>
      </c>
      <c r="G7" s="50">
        <f>Parameters!$D$9</f>
        <v>0.43</v>
      </c>
      <c r="H7" s="52"/>
      <c r="I7" s="50">
        <f>Parameters!$D$11</f>
        <v>0.28999999999999998</v>
      </c>
      <c r="J7" s="52">
        <f>J$5*2</f>
        <v>600</v>
      </c>
      <c r="K7" s="50">
        <f>Parameters!$D$13</f>
        <v>0.28999999999999998</v>
      </c>
      <c r="L7" s="52">
        <f>L$5*2</f>
        <v>140</v>
      </c>
      <c r="M7" s="50">
        <f>M6</f>
        <v>0.28999999999999998</v>
      </c>
      <c r="N7" s="53"/>
      <c r="O7" s="50"/>
      <c r="P7" s="54"/>
      <c r="Q7" s="53"/>
      <c r="R7" s="54"/>
      <c r="S7" s="55">
        <v>0.5</v>
      </c>
      <c r="T7" s="38"/>
      <c r="U7" s="41"/>
      <c r="V7" s="41"/>
      <c r="W7" s="47">
        <f t="shared" si="0"/>
        <v>517.44000000000005</v>
      </c>
      <c r="X7" s="47">
        <f t="shared" si="3"/>
        <v>517.44000000000005</v>
      </c>
      <c r="Y7" s="47">
        <f t="shared" ref="Y7:AG7" si="6">X7*(1+X$3)</f>
        <v>535.34342400000003</v>
      </c>
      <c r="Z7" s="47">
        <f t="shared" si="6"/>
        <v>550.01183381760006</v>
      </c>
      <c r="AA7" s="47">
        <f t="shared" si="6"/>
        <v>563.65212729627649</v>
      </c>
      <c r="AB7" s="47">
        <f t="shared" si="6"/>
        <v>577.74343047868331</v>
      </c>
      <c r="AC7" s="47">
        <f t="shared" si="6"/>
        <v>592.76475967112913</v>
      </c>
      <c r="AD7" s="47">
        <f t="shared" si="6"/>
        <v>605.21281962422279</v>
      </c>
      <c r="AE7" s="47">
        <f t="shared" si="6"/>
        <v>617.31707601670723</v>
      </c>
      <c r="AF7" s="47">
        <f t="shared" si="6"/>
        <v>629.66341753704137</v>
      </c>
      <c r="AG7" s="47">
        <f t="shared" si="6"/>
        <v>642.25668588778217</v>
      </c>
    </row>
    <row r="8" spans="1:33" x14ac:dyDescent="0.25">
      <c r="A8" s="13" t="s">
        <v>16</v>
      </c>
      <c r="B8" s="14"/>
      <c r="C8" s="22"/>
      <c r="D8" s="14"/>
      <c r="E8" s="22"/>
      <c r="F8" s="14"/>
      <c r="G8" s="22"/>
      <c r="H8" s="14"/>
      <c r="I8" s="22"/>
      <c r="J8" s="14"/>
      <c r="K8" s="22"/>
      <c r="L8" s="14"/>
      <c r="M8" s="22"/>
      <c r="N8" s="14"/>
      <c r="O8" s="22"/>
      <c r="P8" s="22"/>
      <c r="Q8" s="14"/>
      <c r="R8" s="14"/>
      <c r="S8" s="22"/>
      <c r="T8" s="14"/>
      <c r="U8" s="46"/>
      <c r="V8" s="46"/>
      <c r="W8" s="48" t="str">
        <f t="shared" si="0"/>
        <v/>
      </c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x14ac:dyDescent="0.25">
      <c r="A9" s="7" t="s">
        <v>51</v>
      </c>
      <c r="B9" s="4">
        <v>110</v>
      </c>
      <c r="C9" s="18">
        <f>Parameters!$D$5</f>
        <v>0.41</v>
      </c>
      <c r="D9" s="4">
        <v>120</v>
      </c>
      <c r="E9" s="18">
        <f>Parameters!$D$7</f>
        <v>0.41</v>
      </c>
      <c r="F9" s="4"/>
      <c r="G9" s="18"/>
      <c r="H9" s="4">
        <v>200</v>
      </c>
      <c r="I9" s="18">
        <f>Parameters!$D$11</f>
        <v>0.28999999999999998</v>
      </c>
      <c r="J9" s="4"/>
      <c r="K9" s="18"/>
      <c r="L9" s="5">
        <v>240</v>
      </c>
      <c r="M9" s="18">
        <f>Parameters!$D$15</f>
        <v>0.28999999999999998</v>
      </c>
      <c r="N9" s="5">
        <v>150</v>
      </c>
      <c r="O9" s="18">
        <f>Parameters!$D$17</f>
        <v>0.34</v>
      </c>
      <c r="P9" s="18"/>
      <c r="Q9" s="4"/>
      <c r="R9" s="19"/>
      <c r="S9" s="6">
        <v>0.5</v>
      </c>
      <c r="T9" s="39"/>
      <c r="U9" s="42"/>
      <c r="V9" s="42"/>
      <c r="W9" s="47">
        <f t="shared" si="0"/>
        <v>300.19</v>
      </c>
      <c r="X9" s="47">
        <f t="shared" ref="X9:X20" si="7">W9</f>
        <v>300.19</v>
      </c>
      <c r="Y9" s="47">
        <f t="shared" ref="Y9:AG9" si="8">X9*(1+X$3)</f>
        <v>310.57657399999999</v>
      </c>
      <c r="Z9" s="47">
        <f t="shared" si="8"/>
        <v>319.08637212760004</v>
      </c>
      <c r="AA9" s="47">
        <f t="shared" si="8"/>
        <v>326.99971415636452</v>
      </c>
      <c r="AB9" s="47">
        <f t="shared" si="8"/>
        <v>335.17470701027361</v>
      </c>
      <c r="AC9" s="47">
        <f t="shared" si="8"/>
        <v>343.88924939254071</v>
      </c>
      <c r="AD9" s="47">
        <f t="shared" si="8"/>
        <v>351.11092362978405</v>
      </c>
      <c r="AE9" s="47">
        <f t="shared" si="8"/>
        <v>358.13314210237974</v>
      </c>
      <c r="AF9" s="47">
        <f t="shared" si="8"/>
        <v>365.29580494442735</v>
      </c>
      <c r="AG9" s="47">
        <f t="shared" si="8"/>
        <v>372.60172104331588</v>
      </c>
    </row>
    <row r="10" spans="1:33" ht="25.5" x14ac:dyDescent="0.25">
      <c r="A10" s="7" t="s">
        <v>52</v>
      </c>
      <c r="B10" s="4">
        <v>110</v>
      </c>
      <c r="C10" s="18">
        <f>Parameters!$D$5</f>
        <v>0.41</v>
      </c>
      <c r="D10" s="4">
        <v>60</v>
      </c>
      <c r="E10" s="18">
        <f>Parameters!$D$7</f>
        <v>0.41</v>
      </c>
      <c r="F10" s="4"/>
      <c r="G10" s="50"/>
      <c r="H10" s="4">
        <v>50</v>
      </c>
      <c r="I10" s="18">
        <f>Parameters!$D$11</f>
        <v>0.28999999999999998</v>
      </c>
      <c r="J10" s="4">
        <v>105</v>
      </c>
      <c r="K10" s="18">
        <f>Parameters!$D$13</f>
        <v>0.28999999999999998</v>
      </c>
      <c r="L10" s="5"/>
      <c r="M10" s="50"/>
      <c r="N10" s="5">
        <v>5</v>
      </c>
      <c r="O10" s="18">
        <f>Parameters!$D$17</f>
        <v>0.34</v>
      </c>
      <c r="P10" s="19"/>
      <c r="Q10" s="5"/>
      <c r="R10" s="19"/>
      <c r="S10" s="6">
        <v>0.5</v>
      </c>
      <c r="T10" s="39"/>
      <c r="U10" s="42"/>
      <c r="V10" s="42"/>
      <c r="W10" s="47">
        <f t="shared" si="0"/>
        <v>127.985</v>
      </c>
      <c r="X10" s="47">
        <f t="shared" si="7"/>
        <v>127.985</v>
      </c>
      <c r="Y10" s="47">
        <f t="shared" ref="Y10:AG10" si="9">X10*(1+X$3)</f>
        <v>132.41328099999998</v>
      </c>
      <c r="Z10" s="47">
        <f t="shared" si="9"/>
        <v>136.04140489939999</v>
      </c>
      <c r="AA10" s="47">
        <f t="shared" si="9"/>
        <v>139.41523174090511</v>
      </c>
      <c r="AB10" s="47">
        <f t="shared" si="9"/>
        <v>142.90061253442772</v>
      </c>
      <c r="AC10" s="47">
        <f t="shared" si="9"/>
        <v>146.61602846032284</v>
      </c>
      <c r="AD10" s="47">
        <f t="shared" si="9"/>
        <v>149.69496505798961</v>
      </c>
      <c r="AE10" s="47">
        <f t="shared" si="9"/>
        <v>152.68886435914939</v>
      </c>
      <c r="AF10" s="47">
        <f t="shared" si="9"/>
        <v>155.74264164633237</v>
      </c>
      <c r="AG10" s="47">
        <f t="shared" si="9"/>
        <v>158.85749447925903</v>
      </c>
    </row>
    <row r="11" spans="1:33" ht="25.5" x14ac:dyDescent="0.25">
      <c r="A11" s="7" t="s">
        <v>53</v>
      </c>
      <c r="B11" s="4">
        <v>110</v>
      </c>
      <c r="C11" s="18">
        <f>Parameters!$D$5</f>
        <v>0.41</v>
      </c>
      <c r="D11" s="4">
        <v>60</v>
      </c>
      <c r="E11" s="18">
        <f>Parameters!$D$7</f>
        <v>0.41</v>
      </c>
      <c r="F11" s="4"/>
      <c r="G11" s="50"/>
      <c r="H11" s="4">
        <v>50</v>
      </c>
      <c r="I11" s="18">
        <f>Parameters!$D$11</f>
        <v>0.28999999999999998</v>
      </c>
      <c r="J11" s="4">
        <v>105</v>
      </c>
      <c r="K11" s="18">
        <f>Parameters!$D$13</f>
        <v>0.28999999999999998</v>
      </c>
      <c r="L11" s="5"/>
      <c r="M11" s="50"/>
      <c r="N11" s="5">
        <v>5</v>
      </c>
      <c r="O11" s="18">
        <f>Parameters!$D$17</f>
        <v>0.34</v>
      </c>
      <c r="P11" s="19"/>
      <c r="Q11" s="5"/>
      <c r="R11" s="19"/>
      <c r="S11" s="6">
        <v>0.5</v>
      </c>
      <c r="T11" s="39"/>
      <c r="U11" s="42"/>
      <c r="V11" s="42"/>
      <c r="W11" s="47">
        <f t="shared" ref="W11" si="10">IF((B11*C11+D11*E11+F11*G11+H11*I11+J11*K11+L11*M11+N11*O11+P11+Q11*R11)=0,"",
                          ((B11*C11+D11*E11+F11*G11+H11*I11+J11*K11+L11*M11+N11*O11)*IF(U11&gt;0,U11,1)+P11+IF(Q11=0,1,Q11)*R11)*(1+Overhead_Common)*IF(V11&gt;0,V11,1))</f>
        <v>127.985</v>
      </c>
      <c r="X11" s="47">
        <f t="shared" ref="X11" si="11">W11</f>
        <v>127.985</v>
      </c>
      <c r="Y11" s="47">
        <f t="shared" ref="Y11" si="12">X11*(1+X$3)</f>
        <v>132.41328099999998</v>
      </c>
      <c r="Z11" s="47">
        <f t="shared" ref="Z11" si="13">Y11*(1+Y$3)</f>
        <v>136.04140489939999</v>
      </c>
      <c r="AA11" s="47">
        <f t="shared" ref="AA11" si="14">Z11*(1+Z$3)</f>
        <v>139.41523174090511</v>
      </c>
      <c r="AB11" s="47">
        <f t="shared" ref="AB11" si="15">AA11*(1+AA$3)</f>
        <v>142.90061253442772</v>
      </c>
      <c r="AC11" s="47">
        <f t="shared" ref="AC11" si="16">AB11*(1+AB$3)</f>
        <v>146.61602846032284</v>
      </c>
      <c r="AD11" s="47">
        <f t="shared" ref="AD11" si="17">AC11*(1+AC$3)</f>
        <v>149.69496505798961</v>
      </c>
      <c r="AE11" s="47">
        <f t="shared" ref="AE11" si="18">AD11*(1+AD$3)</f>
        <v>152.68886435914939</v>
      </c>
      <c r="AF11" s="47">
        <f t="shared" ref="AF11" si="19">AE11*(1+AE$3)</f>
        <v>155.74264164633237</v>
      </c>
      <c r="AG11" s="47">
        <f t="shared" ref="AG11" si="20">AF11*(1+AF$3)</f>
        <v>158.85749447925903</v>
      </c>
    </row>
    <row r="12" spans="1:33" x14ac:dyDescent="0.25">
      <c r="A12" s="7" t="s">
        <v>55</v>
      </c>
      <c r="B12" s="4">
        <v>110</v>
      </c>
      <c r="C12" s="18">
        <f>Parameters!$D$5</f>
        <v>0.41</v>
      </c>
      <c r="D12" s="4">
        <v>60</v>
      </c>
      <c r="E12" s="18">
        <f>Parameters!$D$7</f>
        <v>0.41</v>
      </c>
      <c r="F12" s="4">
        <v>180</v>
      </c>
      <c r="G12" s="18">
        <f>Parameters!$D$9</f>
        <v>0.43</v>
      </c>
      <c r="H12" s="4">
        <v>100</v>
      </c>
      <c r="I12" s="18">
        <f>Parameters!$D$11</f>
        <v>0.28999999999999998</v>
      </c>
      <c r="J12" s="4">
        <v>540</v>
      </c>
      <c r="K12" s="18">
        <f>Parameters!$D$13</f>
        <v>0.28999999999999998</v>
      </c>
      <c r="L12" s="5">
        <v>120</v>
      </c>
      <c r="M12" s="18">
        <f>Parameters!$D$15</f>
        <v>0.28999999999999998</v>
      </c>
      <c r="N12" s="5">
        <v>150</v>
      </c>
      <c r="O12" s="18">
        <f>Parameters!$D$17</f>
        <v>0.34</v>
      </c>
      <c r="P12" s="19"/>
      <c r="Q12" s="5"/>
      <c r="R12" s="19"/>
      <c r="S12" s="6">
        <v>0.5</v>
      </c>
      <c r="T12" s="39"/>
      <c r="U12" s="42"/>
      <c r="V12" s="42"/>
      <c r="W12" s="47">
        <f t="shared" si="0"/>
        <v>460.35</v>
      </c>
      <c r="X12" s="47">
        <f t="shared" si="7"/>
        <v>460.35</v>
      </c>
      <c r="Y12" s="47">
        <f t="shared" ref="Y12:AG12" si="21">X12*(1+X$3)</f>
        <v>476.27811000000003</v>
      </c>
      <c r="Z12" s="47">
        <f t="shared" si="21"/>
        <v>489.32813021400005</v>
      </c>
      <c r="AA12" s="47">
        <f t="shared" si="21"/>
        <v>501.46346784330723</v>
      </c>
      <c r="AB12" s="47">
        <f t="shared" si="21"/>
        <v>514.00005453938991</v>
      </c>
      <c r="AC12" s="47">
        <f t="shared" si="21"/>
        <v>527.36405595741405</v>
      </c>
      <c r="AD12" s="47">
        <f t="shared" si="21"/>
        <v>538.43870113251967</v>
      </c>
      <c r="AE12" s="47">
        <f t="shared" si="21"/>
        <v>549.20747515517007</v>
      </c>
      <c r="AF12" s="47">
        <f t="shared" si="21"/>
        <v>560.19162465827344</v>
      </c>
      <c r="AG12" s="47">
        <f t="shared" si="21"/>
        <v>571.3954571514389</v>
      </c>
    </row>
    <row r="13" spans="1:33" x14ac:dyDescent="0.25">
      <c r="A13" s="16" t="s">
        <v>17</v>
      </c>
      <c r="B13" s="8">
        <v>120</v>
      </c>
      <c r="C13" s="18">
        <f>Parameters!$D$5</f>
        <v>0.41</v>
      </c>
      <c r="D13" s="8">
        <v>120</v>
      </c>
      <c r="E13" s="18">
        <f>Parameters!$D$7</f>
        <v>0.41</v>
      </c>
      <c r="F13" s="8"/>
      <c r="G13" s="18"/>
      <c r="H13" s="8">
        <v>200</v>
      </c>
      <c r="I13" s="18">
        <f>Parameters!$D$11</f>
        <v>0.28999999999999998</v>
      </c>
      <c r="J13" s="8"/>
      <c r="K13" s="18"/>
      <c r="L13" s="5">
        <v>240</v>
      </c>
      <c r="M13" s="18">
        <f>Parameters!$D$15</f>
        <v>0.28999999999999998</v>
      </c>
      <c r="N13" s="5">
        <v>150</v>
      </c>
      <c r="O13" s="18">
        <f>Parameters!$D$17</f>
        <v>0.34</v>
      </c>
      <c r="P13" s="23"/>
      <c r="Q13" s="9"/>
      <c r="R13" s="23"/>
      <c r="S13" s="6">
        <v>0.5</v>
      </c>
      <c r="T13" s="40"/>
      <c r="U13" s="42"/>
      <c r="V13" s="42"/>
      <c r="W13" s="47">
        <f t="shared" si="0"/>
        <v>304.70000000000005</v>
      </c>
      <c r="X13" s="47">
        <f t="shared" si="7"/>
        <v>304.70000000000005</v>
      </c>
      <c r="Y13" s="47">
        <f t="shared" ref="Y13:AG13" si="22">X13*(1+X$3)</f>
        <v>315.24262000000004</v>
      </c>
      <c r="Z13" s="47">
        <f t="shared" si="22"/>
        <v>323.88026778800008</v>
      </c>
      <c r="AA13" s="47">
        <f t="shared" si="22"/>
        <v>331.91249842914249</v>
      </c>
      <c r="AB13" s="47">
        <f t="shared" si="22"/>
        <v>340.21031088987104</v>
      </c>
      <c r="AC13" s="47">
        <f t="shared" si="22"/>
        <v>349.0557789730077</v>
      </c>
      <c r="AD13" s="47">
        <f t="shared" si="22"/>
        <v>356.38595033144082</v>
      </c>
      <c r="AE13" s="47">
        <f t="shared" si="22"/>
        <v>363.51366933806963</v>
      </c>
      <c r="AF13" s="47">
        <f t="shared" si="22"/>
        <v>370.78394272483104</v>
      </c>
      <c r="AG13" s="47">
        <f t="shared" si="22"/>
        <v>378.19962157932764</v>
      </c>
    </row>
    <row r="14" spans="1:33" x14ac:dyDescent="0.25">
      <c r="A14" s="7" t="s">
        <v>18</v>
      </c>
      <c r="B14" s="4">
        <v>110</v>
      </c>
      <c r="C14" s="18">
        <f>Parameters!$D$5</f>
        <v>0.41</v>
      </c>
      <c r="D14" s="4"/>
      <c r="E14" s="50"/>
      <c r="F14" s="4">
        <v>60</v>
      </c>
      <c r="G14" s="18">
        <f>Parameters!$D$9</f>
        <v>0.43</v>
      </c>
      <c r="H14" s="4"/>
      <c r="I14" s="50"/>
      <c r="J14" s="4">
        <v>120</v>
      </c>
      <c r="K14" s="18">
        <f>Parameters!$D$13</f>
        <v>0.28999999999999998</v>
      </c>
      <c r="L14" s="5">
        <v>30</v>
      </c>
      <c r="M14" s="18">
        <f>Parameters!$D$15</f>
        <v>0.28999999999999998</v>
      </c>
      <c r="N14" s="5">
        <v>30</v>
      </c>
      <c r="O14" s="18">
        <f>Parameters!$D$17</f>
        <v>0.34</v>
      </c>
      <c r="P14" s="19"/>
      <c r="Q14" s="5"/>
      <c r="R14" s="19"/>
      <c r="S14" s="6">
        <v>0.5</v>
      </c>
      <c r="T14" s="39"/>
      <c r="U14" s="42"/>
      <c r="V14" s="42"/>
      <c r="W14" s="47">
        <f t="shared" si="0"/>
        <v>137.06</v>
      </c>
      <c r="X14" s="47">
        <f t="shared" si="7"/>
        <v>137.06</v>
      </c>
      <c r="Y14" s="47">
        <f t="shared" ref="Y14:AG14" si="23">X14*(1+X$3)</f>
        <v>141.80227600000001</v>
      </c>
      <c r="Z14" s="47">
        <f t="shared" si="23"/>
        <v>145.68765836240001</v>
      </c>
      <c r="AA14" s="47">
        <f t="shared" si="23"/>
        <v>149.30071228978753</v>
      </c>
      <c r="AB14" s="47">
        <f t="shared" si="23"/>
        <v>153.0332300970322</v>
      </c>
      <c r="AC14" s="47">
        <f t="shared" si="23"/>
        <v>157.01209407955506</v>
      </c>
      <c r="AD14" s="47">
        <f t="shared" si="23"/>
        <v>160.30934805522568</v>
      </c>
      <c r="AE14" s="47">
        <f t="shared" si="23"/>
        <v>163.5155350163302</v>
      </c>
      <c r="AF14" s="47">
        <f t="shared" si="23"/>
        <v>166.78584571665681</v>
      </c>
      <c r="AG14" s="47">
        <f t="shared" si="23"/>
        <v>170.12156263098996</v>
      </c>
    </row>
    <row r="15" spans="1:33" x14ac:dyDescent="0.25">
      <c r="A15" s="7" t="s">
        <v>19</v>
      </c>
      <c r="B15" s="4">
        <v>110</v>
      </c>
      <c r="C15" s="18">
        <f>Parameters!$D$5</f>
        <v>0.41</v>
      </c>
      <c r="D15" s="4"/>
      <c r="E15" s="50"/>
      <c r="F15" s="4">
        <v>60</v>
      </c>
      <c r="G15" s="18">
        <f>Parameters!$D$9</f>
        <v>0.43</v>
      </c>
      <c r="H15" s="4"/>
      <c r="I15" s="50"/>
      <c r="J15" s="4">
        <v>60</v>
      </c>
      <c r="K15" s="18">
        <f>Parameters!$D$13</f>
        <v>0.28999999999999998</v>
      </c>
      <c r="L15" s="5">
        <v>30</v>
      </c>
      <c r="M15" s="18">
        <f>Parameters!$D$15</f>
        <v>0.28999999999999998</v>
      </c>
      <c r="N15" s="5">
        <v>30</v>
      </c>
      <c r="O15" s="18">
        <f>Parameters!$D$17</f>
        <v>0.34</v>
      </c>
      <c r="P15" s="19"/>
      <c r="Q15" s="5"/>
      <c r="R15" s="19"/>
      <c r="S15" s="5"/>
      <c r="T15" s="39"/>
      <c r="U15" s="42"/>
      <c r="V15" s="42"/>
      <c r="W15" s="47">
        <f t="shared" si="0"/>
        <v>117.92</v>
      </c>
      <c r="X15" s="47">
        <f t="shared" si="7"/>
        <v>117.92</v>
      </c>
      <c r="Y15" s="47">
        <f t="shared" ref="Y15:AG15" si="24">X15*(1+X$3)</f>
        <v>122.000032</v>
      </c>
      <c r="Z15" s="47">
        <f t="shared" si="24"/>
        <v>125.34283287680002</v>
      </c>
      <c r="AA15" s="47">
        <f t="shared" si="24"/>
        <v>128.45133513214464</v>
      </c>
      <c r="AB15" s="47">
        <f t="shared" si="24"/>
        <v>131.66261851044823</v>
      </c>
      <c r="AC15" s="47">
        <f t="shared" si="24"/>
        <v>135.08584659171987</v>
      </c>
      <c r="AD15" s="47">
        <f t="shared" si="24"/>
        <v>137.92264937014599</v>
      </c>
      <c r="AE15" s="47">
        <f t="shared" si="24"/>
        <v>140.68110235754892</v>
      </c>
      <c r="AF15" s="47">
        <f t="shared" si="24"/>
        <v>143.49472440469989</v>
      </c>
      <c r="AG15" s="47">
        <f t="shared" si="24"/>
        <v>146.36461889279389</v>
      </c>
    </row>
    <row r="16" spans="1:33" x14ac:dyDescent="0.25">
      <c r="A16" s="7" t="s">
        <v>54</v>
      </c>
      <c r="B16" s="4">
        <v>110</v>
      </c>
      <c r="C16" s="18">
        <f>Parameters!$D$5</f>
        <v>0.41</v>
      </c>
      <c r="D16" s="4">
        <v>120</v>
      </c>
      <c r="E16" s="18">
        <f>Parameters!$D$7</f>
        <v>0.41</v>
      </c>
      <c r="F16" s="4"/>
      <c r="G16" s="18"/>
      <c r="H16" s="4">
        <v>200</v>
      </c>
      <c r="I16" s="18">
        <f>Parameters!$D$11</f>
        <v>0.28999999999999998</v>
      </c>
      <c r="J16" s="4"/>
      <c r="K16" s="18"/>
      <c r="L16" s="5">
        <v>120</v>
      </c>
      <c r="M16" s="18">
        <f>Parameters!$D$15</f>
        <v>0.28999999999999998</v>
      </c>
      <c r="N16" s="5">
        <v>90</v>
      </c>
      <c r="O16" s="18">
        <f>Parameters!$D$17</f>
        <v>0.34</v>
      </c>
      <c r="P16" s="19"/>
      <c r="Q16" s="5"/>
      <c r="R16" s="19"/>
      <c r="S16" s="5"/>
      <c r="T16" s="39"/>
      <c r="U16" s="42"/>
      <c r="V16" s="42"/>
      <c r="W16" s="47">
        <f t="shared" si="0"/>
        <v>239.46999999999997</v>
      </c>
      <c r="X16" s="47">
        <f t="shared" si="7"/>
        <v>239.46999999999997</v>
      </c>
      <c r="Y16" s="47">
        <f t="shared" ref="Y16:AG16" si="25">X16*(1+X$3)</f>
        <v>247.75566199999997</v>
      </c>
      <c r="Z16" s="47">
        <f t="shared" si="25"/>
        <v>254.54416713879999</v>
      </c>
      <c r="AA16" s="47">
        <f t="shared" si="25"/>
        <v>260.85686248384224</v>
      </c>
      <c r="AB16" s="47">
        <f t="shared" si="25"/>
        <v>267.37828404593824</v>
      </c>
      <c r="AC16" s="47">
        <f t="shared" si="25"/>
        <v>274.33011943113263</v>
      </c>
      <c r="AD16" s="47">
        <f t="shared" si="25"/>
        <v>280.0910519391864</v>
      </c>
      <c r="AE16" s="47">
        <f t="shared" si="25"/>
        <v>285.69287297797013</v>
      </c>
      <c r="AF16" s="47">
        <f t="shared" si="25"/>
        <v>291.40673043752952</v>
      </c>
      <c r="AG16" s="47">
        <f t="shared" si="25"/>
        <v>297.23486504628011</v>
      </c>
    </row>
    <row r="17" spans="1:33" x14ac:dyDescent="0.25">
      <c r="A17" s="7" t="s">
        <v>57</v>
      </c>
      <c r="B17" s="4">
        <v>110</v>
      </c>
      <c r="C17" s="18">
        <f>Parameters!$D$5</f>
        <v>0.41</v>
      </c>
      <c r="D17" s="4">
        <v>75</v>
      </c>
      <c r="E17" s="18">
        <f>Parameters!$D$7</f>
        <v>0.41</v>
      </c>
      <c r="F17" s="4"/>
      <c r="G17" s="18"/>
      <c r="H17" s="4">
        <v>150</v>
      </c>
      <c r="I17" s="18">
        <f>Parameters!$D$11</f>
        <v>0.28999999999999998</v>
      </c>
      <c r="J17" s="4"/>
      <c r="K17" s="50"/>
      <c r="L17" s="5">
        <v>120</v>
      </c>
      <c r="M17" s="18">
        <f>Parameters!$D$15</f>
        <v>0.28999999999999998</v>
      </c>
      <c r="N17" s="5">
        <v>15</v>
      </c>
      <c r="O17" s="18">
        <f>Parameters!$D$17</f>
        <v>0.34</v>
      </c>
      <c r="P17" s="19"/>
      <c r="Q17" s="5"/>
      <c r="R17" s="19"/>
      <c r="S17" s="5"/>
      <c r="T17" s="39"/>
      <c r="U17" s="42"/>
      <c r="V17" s="42"/>
      <c r="W17" s="47">
        <f t="shared" si="0"/>
        <v>175.17499999999998</v>
      </c>
      <c r="X17" s="47">
        <f t="shared" si="7"/>
        <v>175.17499999999998</v>
      </c>
      <c r="Y17" s="47">
        <f t="shared" ref="Y17:AG17" si="26">X17*(1+X$3)</f>
        <v>181.23605499999996</v>
      </c>
      <c r="Z17" s="47">
        <f t="shared" si="26"/>
        <v>186.20192290699998</v>
      </c>
      <c r="AA17" s="47">
        <f t="shared" si="26"/>
        <v>190.81973059509357</v>
      </c>
      <c r="AB17" s="47">
        <f t="shared" si="26"/>
        <v>195.59022385997091</v>
      </c>
      <c r="AC17" s="47">
        <f t="shared" si="26"/>
        <v>200.67556968033014</v>
      </c>
      <c r="AD17" s="47">
        <f t="shared" si="26"/>
        <v>204.88975664361706</v>
      </c>
      <c r="AE17" s="47">
        <f t="shared" si="26"/>
        <v>208.9875517764894</v>
      </c>
      <c r="AF17" s="47">
        <f t="shared" si="26"/>
        <v>213.16730281201919</v>
      </c>
      <c r="AG17" s="47">
        <f t="shared" si="26"/>
        <v>217.43064886825957</v>
      </c>
    </row>
    <row r="18" spans="1:33" x14ac:dyDescent="0.25">
      <c r="A18" s="7" t="s">
        <v>20</v>
      </c>
      <c r="B18" s="4">
        <v>25</v>
      </c>
      <c r="C18" s="18">
        <f>Parameters!$D$5</f>
        <v>0.41</v>
      </c>
      <c r="D18" s="4"/>
      <c r="E18" s="50"/>
      <c r="F18" s="4"/>
      <c r="G18" s="50"/>
      <c r="H18" s="4">
        <v>140</v>
      </c>
      <c r="I18" s="18">
        <f>Parameters!$D$11</f>
        <v>0.28999999999999998</v>
      </c>
      <c r="J18" s="4">
        <v>60</v>
      </c>
      <c r="K18" s="18">
        <f>Parameters!$D$13</f>
        <v>0.28999999999999998</v>
      </c>
      <c r="L18" s="5">
        <v>130</v>
      </c>
      <c r="M18" s="18">
        <f>Parameters!$D$15</f>
        <v>0.28999999999999998</v>
      </c>
      <c r="N18" s="5"/>
      <c r="O18" s="50"/>
      <c r="P18" s="19"/>
      <c r="Q18" s="5"/>
      <c r="R18" s="19"/>
      <c r="S18" s="5"/>
      <c r="T18" s="39"/>
      <c r="U18" s="42"/>
      <c r="V18" s="42"/>
      <c r="W18" s="47">
        <f t="shared" si="0"/>
        <v>116.545</v>
      </c>
      <c r="X18" s="47">
        <f t="shared" si="7"/>
        <v>116.545</v>
      </c>
      <c r="Y18" s="47">
        <f t="shared" ref="Y18:AG18" si="27">X18*(1+X$3)</f>
        <v>120.577457</v>
      </c>
      <c r="Z18" s="47">
        <f t="shared" si="27"/>
        <v>123.88127932180001</v>
      </c>
      <c r="AA18" s="47">
        <f t="shared" si="27"/>
        <v>126.95353504898064</v>
      </c>
      <c r="AB18" s="47">
        <f t="shared" si="27"/>
        <v>130.12737342520515</v>
      </c>
      <c r="AC18" s="47">
        <f t="shared" si="27"/>
        <v>133.51068513426048</v>
      </c>
      <c r="AD18" s="47">
        <f t="shared" si="27"/>
        <v>136.31440952207996</v>
      </c>
      <c r="AE18" s="47">
        <f t="shared" si="27"/>
        <v>139.04069771252156</v>
      </c>
      <c r="AF18" s="47">
        <f t="shared" si="27"/>
        <v>141.82151166677201</v>
      </c>
      <c r="AG18" s="47">
        <f t="shared" si="27"/>
        <v>144.65794190010746</v>
      </c>
    </row>
    <row r="19" spans="1:33" ht="25.5" x14ac:dyDescent="0.25">
      <c r="A19" s="7" t="s">
        <v>21</v>
      </c>
      <c r="B19" s="4">
        <v>10</v>
      </c>
      <c r="C19" s="18">
        <f>Parameters!$D$5</f>
        <v>0.41</v>
      </c>
      <c r="D19" s="4"/>
      <c r="E19" s="50"/>
      <c r="F19" s="4"/>
      <c r="G19" s="50"/>
      <c r="H19" s="4">
        <v>50</v>
      </c>
      <c r="I19" s="18">
        <f>Parameters!$D$11</f>
        <v>0.28999999999999998</v>
      </c>
      <c r="J19" s="4"/>
      <c r="K19" s="50"/>
      <c r="L19" s="5"/>
      <c r="M19" s="50"/>
      <c r="N19" s="5"/>
      <c r="O19" s="50"/>
      <c r="P19" s="19"/>
      <c r="Q19" s="5"/>
      <c r="R19" s="19"/>
      <c r="S19" s="5"/>
      <c r="T19" s="39"/>
      <c r="U19" s="42"/>
      <c r="V19" s="42"/>
      <c r="W19" s="47">
        <f t="shared" si="0"/>
        <v>20.46</v>
      </c>
      <c r="X19" s="47">
        <f t="shared" si="7"/>
        <v>20.46</v>
      </c>
      <c r="Y19" s="47">
        <f t="shared" ref="Y19:AG19" si="28">X19*(1+X$3)</f>
        <v>21.167916000000002</v>
      </c>
      <c r="Z19" s="47">
        <f t="shared" si="28"/>
        <v>21.747916898400003</v>
      </c>
      <c r="AA19" s="47">
        <f t="shared" si="28"/>
        <v>22.287265237480323</v>
      </c>
      <c r="AB19" s="47">
        <f t="shared" si="28"/>
        <v>22.844446868417329</v>
      </c>
      <c r="AC19" s="47">
        <f t="shared" si="28"/>
        <v>23.438402486996178</v>
      </c>
      <c r="AD19" s="47">
        <f t="shared" si="28"/>
        <v>23.930608939223095</v>
      </c>
      <c r="AE19" s="47">
        <f t="shared" si="28"/>
        <v>24.409221118007558</v>
      </c>
      <c r="AF19" s="47">
        <f t="shared" si="28"/>
        <v>24.897405540367711</v>
      </c>
      <c r="AG19" s="47">
        <f t="shared" si="28"/>
        <v>25.395353651175064</v>
      </c>
    </row>
    <row r="20" spans="1:33" ht="23.25" customHeight="1" x14ac:dyDescent="0.25">
      <c r="A20" s="7" t="s">
        <v>22</v>
      </c>
      <c r="B20" s="4">
        <v>25</v>
      </c>
      <c r="C20" s="18">
        <f>Parameters!$D$5</f>
        <v>0.41</v>
      </c>
      <c r="D20" s="4"/>
      <c r="E20" s="50"/>
      <c r="F20" s="4"/>
      <c r="G20" s="50"/>
      <c r="H20" s="4"/>
      <c r="I20" s="50"/>
      <c r="J20" s="4">
        <v>60</v>
      </c>
      <c r="K20" s="18">
        <f>Parameters!$D$13</f>
        <v>0.28999999999999998</v>
      </c>
      <c r="L20" s="5"/>
      <c r="M20" s="50"/>
      <c r="N20" s="5"/>
      <c r="O20" s="50"/>
      <c r="P20" s="19"/>
      <c r="Q20" s="5"/>
      <c r="R20" s="19"/>
      <c r="S20" s="5"/>
      <c r="T20" s="39"/>
      <c r="U20" s="42"/>
      <c r="V20" s="42"/>
      <c r="W20" s="47">
        <f t="shared" si="0"/>
        <v>30.414999999999999</v>
      </c>
      <c r="X20" s="47">
        <f t="shared" si="7"/>
        <v>30.414999999999999</v>
      </c>
      <c r="Y20" s="47">
        <f t="shared" ref="Y20:AG20" si="29">X20*(1+X$3)</f>
        <v>31.467358999999998</v>
      </c>
      <c r="Z20" s="47">
        <f t="shared" si="29"/>
        <v>32.329564636600004</v>
      </c>
      <c r="AA20" s="47">
        <f t="shared" si="29"/>
        <v>33.13133783958768</v>
      </c>
      <c r="AB20" s="47">
        <f t="shared" si="29"/>
        <v>33.95962128557737</v>
      </c>
      <c r="AC20" s="47">
        <f t="shared" si="29"/>
        <v>34.842571439002384</v>
      </c>
      <c r="AD20" s="47">
        <f t="shared" si="29"/>
        <v>35.574265439221428</v>
      </c>
      <c r="AE20" s="47">
        <f t="shared" si="29"/>
        <v>36.28575074800586</v>
      </c>
      <c r="AF20" s="47">
        <f t="shared" si="29"/>
        <v>37.011465762965976</v>
      </c>
      <c r="AG20" s="47">
        <f t="shared" si="29"/>
        <v>37.751695078225296</v>
      </c>
    </row>
    <row r="21" spans="1:33" ht="45" x14ac:dyDescent="0.25">
      <c r="A21" s="51" t="s">
        <v>23</v>
      </c>
      <c r="B21" s="56"/>
      <c r="C21" s="50"/>
      <c r="D21" s="56"/>
      <c r="E21" s="50"/>
      <c r="F21" s="56"/>
      <c r="G21" s="50"/>
      <c r="H21" s="56"/>
      <c r="I21" s="50"/>
      <c r="J21" s="56"/>
      <c r="K21" s="50"/>
      <c r="L21" s="57"/>
      <c r="M21" s="50"/>
      <c r="N21" s="57"/>
      <c r="O21" s="50"/>
      <c r="P21" s="58"/>
      <c r="Q21" s="57"/>
      <c r="R21" s="58"/>
      <c r="S21" s="52"/>
      <c r="T21" s="59" t="s">
        <v>30</v>
      </c>
      <c r="U21" s="41"/>
      <c r="V21" s="41"/>
      <c r="W21" s="47" t="str">
        <f t="shared" si="0"/>
        <v/>
      </c>
      <c r="X21" s="47"/>
      <c r="Y21" s="47"/>
      <c r="Z21" s="47"/>
      <c r="AA21" s="47"/>
      <c r="AB21" s="47"/>
      <c r="AC21" s="47"/>
      <c r="AD21" s="47"/>
      <c r="AE21" s="47"/>
      <c r="AF21" s="47"/>
      <c r="AG21" s="47"/>
    </row>
    <row r="22" spans="1:33" ht="30" x14ac:dyDescent="0.25">
      <c r="A22" s="51" t="s">
        <v>24</v>
      </c>
      <c r="B22" s="56"/>
      <c r="C22" s="50"/>
      <c r="D22" s="56"/>
      <c r="E22" s="50"/>
      <c r="F22" s="56"/>
      <c r="G22" s="50"/>
      <c r="H22" s="56"/>
      <c r="I22" s="50"/>
      <c r="J22" s="56"/>
      <c r="K22" s="50"/>
      <c r="L22" s="57"/>
      <c r="M22" s="50"/>
      <c r="N22" s="57"/>
      <c r="O22" s="50"/>
      <c r="P22" s="58"/>
      <c r="Q22" s="57"/>
      <c r="R22" s="58"/>
      <c r="S22" s="52"/>
      <c r="T22" s="59" t="s">
        <v>31</v>
      </c>
      <c r="U22" s="41"/>
      <c r="V22" s="41"/>
      <c r="W22" s="47" t="str">
        <f t="shared" si="0"/>
        <v/>
      </c>
      <c r="X22" s="47"/>
      <c r="Y22" s="47"/>
      <c r="Z22" s="47"/>
      <c r="AA22" s="47"/>
      <c r="AB22" s="47"/>
      <c r="AC22" s="47"/>
      <c r="AD22" s="47"/>
      <c r="AE22" s="47"/>
      <c r="AF22" s="47"/>
      <c r="AG22" s="47"/>
    </row>
    <row r="23" spans="1:33" ht="45" x14ac:dyDescent="0.25">
      <c r="A23" s="51" t="s">
        <v>25</v>
      </c>
      <c r="B23" s="56"/>
      <c r="C23" s="50"/>
      <c r="D23" s="56"/>
      <c r="E23" s="50"/>
      <c r="F23" s="56"/>
      <c r="G23" s="50"/>
      <c r="H23" s="56"/>
      <c r="I23" s="50"/>
      <c r="J23" s="56"/>
      <c r="K23" s="50"/>
      <c r="L23" s="57"/>
      <c r="M23" s="50"/>
      <c r="N23" s="57"/>
      <c r="O23" s="50"/>
      <c r="P23" s="58"/>
      <c r="Q23" s="57"/>
      <c r="R23" s="58"/>
      <c r="S23" s="52"/>
      <c r="T23" s="59" t="s">
        <v>30</v>
      </c>
      <c r="U23" s="41"/>
      <c r="V23" s="41"/>
      <c r="W23" s="47" t="str">
        <f t="shared" si="0"/>
        <v/>
      </c>
      <c r="X23" s="47"/>
      <c r="Y23" s="47"/>
      <c r="Z23" s="47"/>
      <c r="AA23" s="47"/>
      <c r="AB23" s="47"/>
      <c r="AC23" s="47"/>
      <c r="AD23" s="47"/>
      <c r="AE23" s="47"/>
      <c r="AF23" s="47"/>
      <c r="AG23" s="47"/>
    </row>
    <row r="24" spans="1:33" ht="30" x14ac:dyDescent="0.25">
      <c r="A24" s="51" t="s">
        <v>26</v>
      </c>
      <c r="B24" s="56"/>
      <c r="C24" s="50"/>
      <c r="D24" s="56"/>
      <c r="E24" s="50"/>
      <c r="F24" s="56"/>
      <c r="G24" s="50"/>
      <c r="H24" s="56"/>
      <c r="I24" s="50"/>
      <c r="J24" s="56"/>
      <c r="K24" s="50"/>
      <c r="L24" s="57"/>
      <c r="M24" s="50"/>
      <c r="N24" s="57"/>
      <c r="O24" s="50"/>
      <c r="P24" s="58"/>
      <c r="Q24" s="57"/>
      <c r="R24" s="58"/>
      <c r="S24" s="52"/>
      <c r="T24" s="59" t="s">
        <v>31</v>
      </c>
      <c r="U24" s="41"/>
      <c r="V24" s="41"/>
      <c r="W24" s="47" t="str">
        <f t="shared" si="0"/>
        <v/>
      </c>
      <c r="X24" s="47"/>
      <c r="Y24" s="47"/>
      <c r="Z24" s="47"/>
      <c r="AA24" s="47"/>
      <c r="AB24" s="47"/>
      <c r="AC24" s="47"/>
      <c r="AD24" s="47"/>
      <c r="AE24" s="47"/>
      <c r="AF24" s="47"/>
      <c r="AG24" s="47"/>
    </row>
    <row r="25" spans="1:33" ht="38.25" x14ac:dyDescent="0.25">
      <c r="A25" s="7" t="s">
        <v>32</v>
      </c>
      <c r="B25" s="10">
        <v>120</v>
      </c>
      <c r="C25" s="18">
        <f>Parameters!$D$5</f>
        <v>0.41</v>
      </c>
      <c r="D25" s="10"/>
      <c r="E25" s="50"/>
      <c r="F25" s="10">
        <v>300</v>
      </c>
      <c r="G25" s="18">
        <f>Parameters!$D$9</f>
        <v>0.43</v>
      </c>
      <c r="H25" s="10"/>
      <c r="I25" s="50"/>
      <c r="J25" s="10">
        <v>480</v>
      </c>
      <c r="K25" s="18">
        <f>Parameters!$D$13</f>
        <v>0.28999999999999998</v>
      </c>
      <c r="L25" s="11"/>
      <c r="M25" s="50"/>
      <c r="N25" s="11"/>
      <c r="O25" s="50"/>
      <c r="P25" s="24"/>
      <c r="Q25" s="11"/>
      <c r="R25" s="24"/>
      <c r="S25" s="5"/>
      <c r="T25" s="39"/>
      <c r="U25" s="41"/>
      <c r="V25" s="41"/>
      <c r="W25" s="47">
        <f t="shared" si="0"/>
        <v>349.14</v>
      </c>
      <c r="X25" s="47">
        <f t="shared" ref="X25:X28" si="30">W25</f>
        <v>349.14</v>
      </c>
      <c r="Y25" s="47">
        <f t="shared" ref="Y25:AG25" si="31">X25*(1+X$3)</f>
        <v>361.22024399999998</v>
      </c>
      <c r="Z25" s="47">
        <f t="shared" si="31"/>
        <v>371.11767868560003</v>
      </c>
      <c r="AA25" s="47">
        <f t="shared" si="31"/>
        <v>380.3213971170029</v>
      </c>
      <c r="AB25" s="47">
        <f t="shared" si="31"/>
        <v>389.82943204492796</v>
      </c>
      <c r="AC25" s="47">
        <f t="shared" si="31"/>
        <v>399.96499727809606</v>
      </c>
      <c r="AD25" s="47">
        <f t="shared" si="31"/>
        <v>408.36426222093604</v>
      </c>
      <c r="AE25" s="47">
        <f t="shared" si="31"/>
        <v>416.53154746535478</v>
      </c>
      <c r="AF25" s="47">
        <f t="shared" si="31"/>
        <v>424.86217841466186</v>
      </c>
      <c r="AG25" s="47">
        <f t="shared" si="31"/>
        <v>433.3594219829551</v>
      </c>
    </row>
    <row r="26" spans="1:33" ht="38.25" x14ac:dyDescent="0.25">
      <c r="A26" s="7" t="s">
        <v>27</v>
      </c>
      <c r="B26" s="10">
        <v>120</v>
      </c>
      <c r="C26" s="18">
        <f>Parameters!$D$5</f>
        <v>0.41</v>
      </c>
      <c r="D26" s="10"/>
      <c r="E26" s="50"/>
      <c r="F26" s="10">
        <v>300</v>
      </c>
      <c r="G26" s="18">
        <f>Parameters!$D$9</f>
        <v>0.43</v>
      </c>
      <c r="H26" s="10"/>
      <c r="I26" s="50"/>
      <c r="J26" s="10">
        <v>480</v>
      </c>
      <c r="K26" s="18">
        <f>Parameters!$D$13</f>
        <v>0.28999999999999998</v>
      </c>
      <c r="L26" s="11"/>
      <c r="M26" s="50"/>
      <c r="N26" s="11"/>
      <c r="O26" s="50"/>
      <c r="P26" s="24"/>
      <c r="Q26" s="11"/>
      <c r="R26" s="24"/>
      <c r="S26" s="5"/>
      <c r="T26" s="39"/>
      <c r="U26" s="41"/>
      <c r="V26" s="41"/>
      <c r="W26" s="47">
        <f t="shared" si="0"/>
        <v>349.14</v>
      </c>
      <c r="X26" s="47">
        <f t="shared" si="30"/>
        <v>349.14</v>
      </c>
      <c r="Y26" s="47">
        <f t="shared" ref="Y26:AG26" si="32">X26*(1+X$3)</f>
        <v>361.22024399999998</v>
      </c>
      <c r="Z26" s="47">
        <f t="shared" si="32"/>
        <v>371.11767868560003</v>
      </c>
      <c r="AA26" s="47">
        <f t="shared" si="32"/>
        <v>380.3213971170029</v>
      </c>
      <c r="AB26" s="47">
        <f t="shared" si="32"/>
        <v>389.82943204492796</v>
      </c>
      <c r="AC26" s="47">
        <f t="shared" si="32"/>
        <v>399.96499727809606</v>
      </c>
      <c r="AD26" s="47">
        <f t="shared" si="32"/>
        <v>408.36426222093604</v>
      </c>
      <c r="AE26" s="47">
        <f t="shared" si="32"/>
        <v>416.53154746535478</v>
      </c>
      <c r="AF26" s="47">
        <f t="shared" si="32"/>
        <v>424.86217841466186</v>
      </c>
      <c r="AG26" s="47">
        <f t="shared" si="32"/>
        <v>433.3594219829551</v>
      </c>
    </row>
    <row r="27" spans="1:33" ht="38.25" x14ac:dyDescent="0.25">
      <c r="A27" s="7" t="s">
        <v>28</v>
      </c>
      <c r="B27" s="10">
        <v>120</v>
      </c>
      <c r="C27" s="18">
        <f>Parameters!$D$5</f>
        <v>0.41</v>
      </c>
      <c r="D27" s="10"/>
      <c r="E27" s="50"/>
      <c r="F27" s="10">
        <v>300</v>
      </c>
      <c r="G27" s="18">
        <f>Parameters!$D$9</f>
        <v>0.43</v>
      </c>
      <c r="H27" s="10"/>
      <c r="I27" s="50"/>
      <c r="J27" s="10">
        <v>1920</v>
      </c>
      <c r="K27" s="18">
        <f>Parameters!$D$13</f>
        <v>0.28999999999999998</v>
      </c>
      <c r="L27" s="11"/>
      <c r="M27" s="50"/>
      <c r="N27" s="11"/>
      <c r="O27" s="50"/>
      <c r="P27" s="24">
        <v>84</v>
      </c>
      <c r="Q27" s="18"/>
      <c r="R27" s="24"/>
      <c r="S27" s="5"/>
      <c r="T27" s="39"/>
      <c r="U27" s="41"/>
      <c r="V27" s="41"/>
      <c r="W27" s="47">
        <f t="shared" si="0"/>
        <v>900.90000000000009</v>
      </c>
      <c r="X27" s="47">
        <f t="shared" si="30"/>
        <v>900.90000000000009</v>
      </c>
      <c r="Y27" s="47">
        <f t="shared" ref="Y27:AG27" si="33">X27*(1+X$3)</f>
        <v>932.07114000000001</v>
      </c>
      <c r="Z27" s="47">
        <f t="shared" si="33"/>
        <v>957.60988923600007</v>
      </c>
      <c r="AA27" s="47">
        <f t="shared" si="33"/>
        <v>981.3586144890528</v>
      </c>
      <c r="AB27" s="47">
        <f t="shared" si="33"/>
        <v>1005.892579851279</v>
      </c>
      <c r="AC27" s="47">
        <f t="shared" si="33"/>
        <v>1032.0457869274123</v>
      </c>
      <c r="AD27" s="47">
        <f t="shared" si="33"/>
        <v>1053.7187484528879</v>
      </c>
      <c r="AE27" s="47">
        <f t="shared" si="33"/>
        <v>1074.7931234219457</v>
      </c>
      <c r="AF27" s="47">
        <f t="shared" si="33"/>
        <v>1096.2889858903845</v>
      </c>
      <c r="AG27" s="47">
        <f t="shared" si="33"/>
        <v>1118.2147656081922</v>
      </c>
    </row>
    <row r="28" spans="1:33" ht="38.25" x14ac:dyDescent="0.25">
      <c r="A28" s="7" t="s">
        <v>29</v>
      </c>
      <c r="B28" s="10">
        <v>120</v>
      </c>
      <c r="C28" s="18">
        <f>Parameters!$D$5</f>
        <v>0.41</v>
      </c>
      <c r="D28" s="10"/>
      <c r="E28" s="50"/>
      <c r="F28" s="10">
        <v>300</v>
      </c>
      <c r="G28" s="18">
        <f>Parameters!$D$9</f>
        <v>0.43</v>
      </c>
      <c r="H28" s="10"/>
      <c r="I28" s="50"/>
      <c r="J28" s="10">
        <v>1920</v>
      </c>
      <c r="K28" s="18">
        <f>Parameters!$D$13</f>
        <v>0.28999999999999998</v>
      </c>
      <c r="L28" s="11"/>
      <c r="M28" s="50"/>
      <c r="N28" s="11"/>
      <c r="O28" s="50"/>
      <c r="P28" s="24">
        <v>129</v>
      </c>
      <c r="Q28" s="18"/>
      <c r="R28" s="24"/>
      <c r="S28" s="5"/>
      <c r="T28" s="39"/>
      <c r="U28" s="41"/>
      <c r="V28" s="41"/>
      <c r="W28" s="47">
        <f t="shared" si="0"/>
        <v>950.40000000000009</v>
      </c>
      <c r="X28" s="47">
        <f t="shared" si="30"/>
        <v>950.40000000000009</v>
      </c>
      <c r="Y28" s="47">
        <f t="shared" ref="Y28:AG28" si="34">X28*(1+X$3)</f>
        <v>983.28384000000005</v>
      </c>
      <c r="Z28" s="47">
        <f t="shared" si="34"/>
        <v>1010.2258172160001</v>
      </c>
      <c r="AA28" s="47">
        <f t="shared" si="34"/>
        <v>1035.2794174829569</v>
      </c>
      <c r="AB28" s="47">
        <f t="shared" si="34"/>
        <v>1061.1614029200307</v>
      </c>
      <c r="AC28" s="47">
        <f t="shared" si="34"/>
        <v>1088.7515993959514</v>
      </c>
      <c r="AD28" s="47">
        <f t="shared" si="34"/>
        <v>1111.6153829832663</v>
      </c>
      <c r="AE28" s="47">
        <f t="shared" si="34"/>
        <v>1133.8476906429316</v>
      </c>
      <c r="AF28" s="47">
        <f t="shared" si="34"/>
        <v>1156.5246444557904</v>
      </c>
      <c r="AG28" s="47">
        <f t="shared" si="34"/>
        <v>1179.6551373449063</v>
      </c>
    </row>
    <row r="29" spans="1:33" ht="75" x14ac:dyDescent="0.25">
      <c r="A29" s="51" t="s">
        <v>33</v>
      </c>
      <c r="B29" s="52"/>
      <c r="C29" s="50"/>
      <c r="D29" s="52"/>
      <c r="E29" s="50"/>
      <c r="F29" s="52"/>
      <c r="G29" s="50"/>
      <c r="H29" s="52"/>
      <c r="I29" s="50"/>
      <c r="J29" s="52"/>
      <c r="K29" s="50"/>
      <c r="L29" s="53"/>
      <c r="M29" s="50"/>
      <c r="N29" s="53"/>
      <c r="O29" s="50"/>
      <c r="P29" s="54"/>
      <c r="Q29" s="53"/>
      <c r="R29" s="54"/>
      <c r="S29" s="52"/>
      <c r="T29" s="60" t="s">
        <v>37</v>
      </c>
      <c r="U29" s="41"/>
      <c r="V29" s="41"/>
      <c r="W29" s="47" t="str">
        <f t="shared" si="0"/>
        <v/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</row>
    <row r="30" spans="1:33" ht="90" x14ac:dyDescent="0.25">
      <c r="A30" s="51" t="s">
        <v>34</v>
      </c>
      <c r="B30" s="52"/>
      <c r="C30" s="50"/>
      <c r="D30" s="52"/>
      <c r="E30" s="50"/>
      <c r="F30" s="52"/>
      <c r="G30" s="50"/>
      <c r="H30" s="52"/>
      <c r="I30" s="50"/>
      <c r="J30" s="52"/>
      <c r="K30" s="50"/>
      <c r="L30" s="53"/>
      <c r="M30" s="50"/>
      <c r="N30" s="53"/>
      <c r="O30" s="50"/>
      <c r="P30" s="54"/>
      <c r="Q30" s="53"/>
      <c r="R30" s="54"/>
      <c r="S30" s="52"/>
      <c r="T30" s="60" t="s">
        <v>38</v>
      </c>
      <c r="U30" s="41"/>
      <c r="V30" s="41"/>
      <c r="W30" s="47" t="str">
        <f t="shared" si="0"/>
        <v/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</row>
  </sheetData>
  <autoFilter ref="A2:AG30" xr:uid="{00000000-0001-0000-0000-000000000000}"/>
  <mergeCells count="12">
    <mergeCell ref="T1:T2"/>
    <mergeCell ref="U1:U2"/>
    <mergeCell ref="V1:V2"/>
    <mergeCell ref="X1:AG1"/>
    <mergeCell ref="L1:M1"/>
    <mergeCell ref="N1:O1"/>
    <mergeCell ref="Q1:R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Parameters</vt:lpstr>
      <vt:lpstr>Ancillary Services</vt:lpstr>
      <vt:lpstr>Overhead_Common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Ioannou</dc:creator>
  <cp:lastModifiedBy>N.IO</cp:lastModifiedBy>
  <dcterms:created xsi:type="dcterms:W3CDTF">2015-06-05T18:19:34Z</dcterms:created>
  <dcterms:modified xsi:type="dcterms:W3CDTF">2026-01-29T08:42:05Z</dcterms:modified>
</cp:coreProperties>
</file>